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c51d61e224b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iusura" sheetId="1" r:id="Rf22f1f69256446bd"/>
    <x:sheet xmlns:r="http://schemas.openxmlformats.org/officeDocument/2006/relationships" name="Banca" sheetId="2" r:id="R0c39716a78f04175"/>
    <x:sheet xmlns:r="http://schemas.openxmlformats.org/officeDocument/2006/relationships" name="Contabilita" sheetId="3" r:id="R980bf87020124e2e"/>
    <x:sheet xmlns:r="http://schemas.openxmlformats.org/officeDocument/2006/relationships" name="Riconciliazione" sheetId="4" r:id="Rd27acbf64a6a47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-#,##0.00;0.00"/>
    <x:numFmt numFmtId="201" formatCode="dd/mm/yyyy"/>
    <x:numFmt numFmtId="202" formatCode="@"/>
  </x:numFmts>
  <x:fonts count="5">
    <x:font>
      <x:sz val="11"/>
      <x:name val="Carlito"/>
    </x:font>
    <x:font>
      <x:sz val="11"/>
      <x:color rgb="FF171714"/>
      <x:name val="Arial"/>
    </x:font>
    <x:font>
      <x:sz val="23"/>
      <x:color rgb="FF171714"/>
      <x:name val="Arial"/>
    </x:font>
    <x:font>
      <x:sz val="11"/>
      <x:color rgb="FF686861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9D8"/>
      </x:patternFill>
    </x:fill>
    <x:fill>
      <x:patternFill patternType="solid">
        <x:fgColor rgb="FF171714"/>
      </x:patternFill>
    </x:fill>
    <x:fill>
      <x:patternFill patternType="solid">
        <x:fgColor rgb="FFF1F1ED"/>
      </x:patternFill>
    </x:fill>
  </x:fills>
  <x:borders count="1">
    <x:border/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horizontal="center" vertical="center"/>
    </x:xf>
    <x:xf numFmtId="202" fontId="1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610652c8874571" /><Relationship Type="http://schemas.openxmlformats.org/officeDocument/2006/relationships/theme" Target="/xl/theme/theme1.xml" Id="R7f47d4589d2344fe" /><Relationship Type="http://schemas.openxmlformats.org/officeDocument/2006/relationships/sharedStrings" Target="/xl/sharedStrings.xml" Id="R17de99b8efca4046" /><Relationship Type="http://schemas.openxmlformats.org/officeDocument/2006/relationships/worksheet" Target="/xl/worksheets/sheet1.xml" Id="Rf22f1f69256446bd" /><Relationship Type="http://schemas.openxmlformats.org/officeDocument/2006/relationships/worksheet" Target="/xl/worksheets/sheet2.xml" Id="R0c39716a78f04175" /><Relationship Type="http://schemas.openxmlformats.org/officeDocument/2006/relationships/worksheet" Target="/xl/worksheets/sheet3.xml" Id="R980bf87020124e2e" /><Relationship Type="http://schemas.openxmlformats.org/officeDocument/2006/relationships/worksheet" Target="/xl/worksheets/sheet4.xml" Id="Rd27acbf64a6a4776" /></Relationships>
</file>

<file path=xl/tables/table1.xml><?xml version="1.0" encoding="utf-8"?>
<x:table xmlns:x="http://schemas.openxmlformats.org/spreadsheetml/2006/main" id="1" name="MovimentiBanca" displayName="MovimentiBanca" ref="A7:H39" headerRowCount="1" totalsRowCount="0" totalsRowShown="0">
  <x:tableColumns count="8">
    <x:tableColumn id="1" name="Data"/>
    <x:tableColumn id="2" name="Riferimento"/>
    <x:tableColumn id="3" name="Descrizione"/>
    <x:tableColumn id="4" name="Importo EUR"/>
    <x:tableColumn id="5" name="Righe contabili"/>
    <x:tableColumn id="6" name="In contabilità EUR"/>
    <x:tableColumn id="7" name="Scarto EUR"/>
    <x:tableColumn id="8" name="Confronto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MovimentiContabili" displayName="MovimentiContabili" ref="A7:E38" headerRowCount="1" totalsRowCount="0" totalsRowShown="0">
  <x:tableColumns count="5">
    <x:tableColumn id="1" name="Data"/>
    <x:tableColumn id="2" name="Riferimento"/>
    <x:tableColumn id="3" name="Descrizione"/>
    <x:tableColumn id="4" name="Importo EUR"/>
    <x:tableColumn id="5" name="Righe in banc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5d5088a17c84de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732c6b55fe1468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7" hidden="0" customWidth="1"/>
    <x:col min="2" max="2" width="48" hidden="0" customWidth="1"/>
    <x:col min="3" max="3" width="22" hidden="0" customWidth="1"/>
    <x:col min="4" max="4" width="22" hidden="0" customWidth="1"/>
    <x:col min="5" max="5" width="48" hidden="0" customWidth="1"/>
    <x:col min="6" max="6" width="24" hidden="0" customWidth="1"/>
  </x:cols>
  <x:sheetData>
    <x:row r="1" ht="43" customHeight="1">
      <x:c r="A1" s="4" t="str">
        <x:v>Riconciliazione · 31 agosto 2026</x:v>
      </x:c>
      <x:c r="B1" s="4" t="str">
        <x:v>Riconciliazione · 31 agosto 2026</x:v>
      </x:c>
      <x:c r="C1" s="4" t="str">
        <x:v>Riconciliazione · 31 agosto 2026</x:v>
      </x:c>
      <x:c r="D1" s="4" t="str">
        <x:v>Riconciliazione · 31 agosto 2026</x:v>
      </x:c>
      <x:c r="E1" s="4" t="str">
        <x:v>Riconciliazione · 31 agosto 2026</x:v>
      </x:c>
      <x:c r="F1" s="4" t="str">
        <x:v>Riconciliazione · 31 agosto 2026</x:v>
      </x:c>
    </x:row>
    <x:row r="2" ht="25" customHeight="1">
      <x:c r="A2" s="6" t="str">
        <x:v>Versante / Laboratorio Sile · conto ordinario · EUR · esercizio con dati inventati</x:v>
      </x:c>
      <x:c r="B2" s="6" t="str">
        <x:v>Versante / Laboratorio Sile · conto ordinario · EUR · esercizio con dati inventati</x:v>
      </x:c>
      <x:c r="C2" s="6" t="str">
        <x:v>Versante / Laboratorio Sile · conto ordinario · EUR · esercizio con dati inventati</x:v>
      </x:c>
      <x:c r="D2" s="6" t="str">
        <x:v>Versante / Laboratorio Sile · conto ordinario · EUR · esercizio con dati inventati</x:v>
      </x:c>
      <x:c r="E2" s="6" t="str">
        <x:v>Versante / Laboratorio Sile · conto ordinario · EUR · esercizio con dati inventati</x:v>
      </x:c>
      <x:c r="F2" s="6" t="str">
        <x:v>Versante / Laboratorio Sile · conto ordinario · EUR · esercizio con dati inventati</x:v>
      </x:c>
    </x:row>
    <x:row r="3" ht="25" customHeight="1">
      <x:c r="A3" s="2"/>
      <x:c r="B3" s="2"/>
      <x:c r="C3" s="2"/>
      <x:c r="D3" s="2"/>
      <x:c r="E3" s="2"/>
      <x:c r="F3" s="2"/>
    </x:row>
    <x:row r="4" ht="36" customHeight="1">
      <x:c r="A4" s="18" t="str"/>
      <x:c r="B4" s="18" t="str">
        <x:v>Voce</x:v>
      </x:c>
      <x:c r="C4" s="18" t="str">
        <x:v>Banca EUR</x:v>
      </x:c>
      <x:c r="D4" s="18" t="str">
        <x:v>Contabilità EUR</x:v>
      </x:c>
      <x:c r="E4" s="2"/>
      <x:c r="F4" s="2"/>
    </x:row>
    <x:row r="5" ht="25" customHeight="1">
      <x:c r="A5" s="2"/>
      <x:c r="B5" s="2" t="str">
        <x:v>Saldo al 31 agosto</x:v>
      </x:c>
      <x:c r="C5" s="7" t="n">
        <x:f>Banca!B6</x:f>
        <x:v>32268.35</x:v>
      </x:c>
      <x:c r="D5" s="7" t="n">
        <x:f>Contabilita!B6</x:f>
        <x:v>33377.35</x:v>
      </x:c>
      <x:c r="E5" s="2"/>
      <x:c r="F5" s="2"/>
    </x:row>
    <x:row r="6" ht="25" customHeight="1">
      <x:c r="A6" s="2"/>
      <x:c r="B6" s="2" t="str">
        <x:v>Differenze spiegate sotto</x:v>
      </x:c>
      <x:c r="C6" s="7" t="n">
        <x:f>SUM(C13:C18)</x:f>
        <x:v>1040</x:v>
      </x:c>
      <x:c r="D6" s="7" t="n">
        <x:f>SUM(D13:D18)</x:f>
        <x:v>-69</x:v>
      </x:c>
      <x:c r="E6" s="2"/>
      <x:c r="F6" s="2"/>
    </x:row>
    <x:row r="7" ht="25" customHeight="1">
      <x:c r="A7" s="20"/>
      <x:c r="B7" s="20" t="str">
        <x:v>Saldo dopo le differenze</x:v>
      </x:c>
      <x:c r="C7" s="21" t="n">
        <x:f>C5+C6</x:f>
        <x:v>33308.35</x:v>
      </x:c>
      <x:c r="D7" s="21" t="n">
        <x:f>D5+D6</x:f>
        <x:v>33308.35</x:v>
      </x:c>
      <x:c r="E7" s="20"/>
      <x:c r="F7" s="20"/>
    </x:row>
    <x:row r="8" ht="25" customHeight="1">
      <x:c r="A8" s="2"/>
      <x:c r="B8" s="2"/>
      <x:c r="C8" s="7"/>
      <x:c r="D8" s="7"/>
      <x:c r="E8" s="2"/>
      <x:c r="F8" s="2"/>
    </x:row>
    <x:row r="9" ht="25" customHeight="1">
      <x:c r="A9" s="5" t="str">
        <x:v>Differenza ancora da spiegare</x:v>
      </x:c>
      <x:c r="B9" s="5" t="str">
        <x:v>Differenza ancora da spiegare</x:v>
      </x:c>
      <x:c r="C9" s="7" t="n">
        <x:f>ROUND(C7-D7,2)</x:f>
        <x:v>0</x:v>
      </x:c>
      <x:c r="D9" s="19" t="str">
        <x:v>Verifiche senza esito annotato</x:v>
      </x:c>
      <x:c r="E9" s="5" t="str">
        <x:v>Verifiche senza esito annotato</x:v>
      </x:c>
      <x:c r="F9" s="2" t="n">
        <x:f>COUNTBLANK(F13:F18)</x:f>
        <x:v>6</x:v>
      </x:c>
    </x:row>
    <x:row r="10" ht="25" customHeight="1">
      <x:c r="A10" s="2"/>
      <x:c r="B10" s="2"/>
      <x:c r="C10" s="2"/>
      <x:c r="D10" s="2"/>
      <x:c r="E10" s="2"/>
      <x:c r="F10" s="2"/>
    </x:row>
    <x:row r="11" ht="34" customHeight="1">
      <x:c r="A11" s="5" t="str">
        <x:v>Per ogni differenza, scrivi in Esito cosa hai trovato e dove. Controlla anche il residuo prima di chiudere.</x:v>
      </x:c>
      <x:c r="B11" s="5" t="str">
        <x:v>Per ogni differenza, scrivi in Esito cosa hai trovato e dove. Controlla anche il residuo prima di chiudere.</x:v>
      </x:c>
      <x:c r="C11" s="5" t="str">
        <x:v>Per ogni differenza, scrivi in Esito cosa hai trovato e dove. Controlla anche il residuo prima di chiudere.</x:v>
      </x:c>
      <x:c r="D11" s="5" t="str">
        <x:v>Per ogni differenza, scrivi in Esito cosa hai trovato e dove. Controlla anche il residuo prima di chiudere.</x:v>
      </x:c>
      <x:c r="E11" s="5" t="str">
        <x:v>Per ogni differenza, scrivi in Esito cosa hai trovato e dove. Controlla anche il residuo prima di chiudere.</x:v>
      </x:c>
      <x:c r="F11" s="5" t="str">
        <x:v>Per ogni differenza, scrivi in Esito cosa hai trovato e dove. Controlla anche il residuo prima di chiudere.</x:v>
      </x:c>
    </x:row>
    <x:row r="12" ht="36" customHeight="1">
      <x:c r="A12" s="18" t="str">
        <x:v>Riferimento</x:v>
      </x:c>
      <x:c r="B12" s="18" t="str">
        <x:v>Differenza</x:v>
      </x:c>
      <x:c r="C12" s="18" t="str">
        <x:v>Lato banca EUR</x:v>
      </x:c>
      <x:c r="D12" s="18" t="str">
        <x:v>Lato contabile EUR</x:v>
      </x:c>
      <x:c r="E12" s="18" t="str">
        <x:v>Cosa cercare</x:v>
      </x:c>
      <x:c r="F12" s="18" t="str">
        <x:v>Esito / riferimento</x:v>
      </x:c>
    </x:row>
    <x:row r="13" ht="48" customHeight="1">
      <x:c r="A13" s="5" t="str">
        <x:v>TR-0001</x:v>
      </x:c>
      <x:c r="B13" s="5" t="str">
        <x:v>Incasso in transito</x:v>
      </x:c>
      <x:c r="C13" s="19" t="n">
        <x:f>SUMIF(Contabilita!$B$8:$B$38,A13,Contabilita!$D$8:$D$38)</x:f>
        <x:v>1800</x:v>
      </x:c>
      <x:c r="D13" s="19" t="n">
        <x:v>0</x:v>
      </x:c>
      <x:c r="E13" s="5" t="str">
        <x:v>Incasso di settembre e distinta cliente</x:v>
      </x:c>
      <x:c r="F13" s="22" t="str"/>
    </x:row>
    <x:row r="14" ht="48" customHeight="1">
      <x:c r="A14" s="5" t="str">
        <x:v>TR-0002</x:v>
      </x:c>
      <x:c r="B14" s="5" t="str">
        <x:v>Pagamento in transito</x:v>
      </x:c>
      <x:c r="C14" s="19" t="n">
        <x:f>SUMIF(Contabilita!$B$8:$B$38,A14,Contabilita!$D$8:$D$38)</x:f>
        <x:v>-760</x:v>
      </x:c>
      <x:c r="D14" s="19" t="n">
        <x:v>0</x:v>
      </x:c>
      <x:c r="E14" s="5" t="str">
        <x:v>Addebito di settembre e disposizione</x:v>
      </x:c>
      <x:c r="F14" s="22" t="str"/>
    </x:row>
    <x:row r="15" ht="48" customHeight="1">
      <x:c r="A15" s="5" t="str">
        <x:v>AG-0029</x:v>
      </x:c>
      <x:c r="B15" s="5" t="str">
        <x:v>Commissioni conto</x:v>
      </x:c>
      <x:c r="C15" s="19" t="n">
        <x:v>0</x:v>
      </x:c>
      <x:c r="D15" s="19" t="n">
        <x:f>SUMIF(Banca!$B$8:$B$39,A15,Banca!$D$8:$D$39)</x:f>
        <x:v>-35</x:v>
      </x:c>
      <x:c r="E15" s="5" t="str">
        <x:v>Addebito e registrazione mancante</x:v>
      </x:c>
      <x:c r="F15" s="22" t="str"/>
    </x:row>
    <x:row r="16" ht="48" customHeight="1">
      <x:c r="A16" s="5" t="str">
        <x:v>AG-0030</x:v>
      </x:c>
      <x:c r="B16" s="5" t="str">
        <x:v>Commissioni bonifici</x:v>
      </x:c>
      <x:c r="C16" s="19" t="n">
        <x:v>0</x:v>
      </x:c>
      <x:c r="D16" s="19" t="n">
        <x:f>SUMIF(Banca!$B$8:$B$39,A16,Banca!$D$8:$D$39)</x:f>
        <x:v>-12</x:v>
      </x:c>
      <x:c r="E16" s="5" t="str">
        <x:v>Addebito e registrazione mancante</x:v>
      </x:c>
      <x:c r="F16" s="22" t="str"/>
    </x:row>
    <x:row r="17" ht="48" customHeight="1">
      <x:c r="A17" s="5" t="str">
        <x:v>AG-0031</x:v>
      </x:c>
      <x:c r="B17" s="5" t="str">
        <x:v>Interessi attivi</x:v>
      </x:c>
      <x:c r="C17" s="19" t="n">
        <x:v>0</x:v>
      </x:c>
      <x:c r="D17" s="19" t="n">
        <x:f>SUMIF(Banca!$B$8:$B$39,A17,Banca!$D$8:$D$39)</x:f>
        <x:v>8</x:v>
      </x:c>
      <x:c r="E17" s="5" t="str">
        <x:v>Contabile bancaria e registrazione</x:v>
      </x:c>
      <x:c r="F17" s="22" t="str"/>
    </x:row>
    <x:row r="18" ht="48" customHeight="1">
      <x:c r="A18" s="5" t="str">
        <x:v>AG-0032</x:v>
      </x:c>
      <x:c r="B18" s="5" t="str">
        <x:v>Ricambi: −480 in banca, −450 nel libro</x:v>
      </x:c>
      <x:c r="C18" s="19" t="n">
        <x:v>0</x:v>
      </x:c>
      <x:c r="D18" s="19" t="n">
        <x:f>SUMIF(Banca!$B$8:$B$39,A18,Banca!$D$8:$D$39)-SUMIF(Contabilita!$B$8:$B$38,A18,Contabilita!$D$8:$D$38)</x:f>
        <x:v>-30</x:v>
      </x:c>
      <x:c r="E18" s="5" t="str">
        <x:v>Documento e registrazione: scarto −30</x:v>
      </x:c>
      <x:c r="F18" s="22" t="str"/>
    </x:row>
    <x:row r="19" ht="25" customHeight="1">
      <x:c r="A19" s="2"/>
      <x:c r="B19" s="2"/>
      <x:c r="C19" s="2"/>
      <x:c r="D19" s="2"/>
      <x:c r="E19" s="2"/>
      <x:c r="F19" s="2"/>
    </x:row>
    <x:row r="20" ht="34" customHeight="1">
      <x:c r="A20" s="5" t="str">
        <x:v>1. Filtra Confronto in Banca: trovi tre movimenti senza registrazione e un importo diverso.</x:v>
      </x:c>
      <x:c r="B20" s="5" t="str">
        <x:v>1. Filtra Confronto in Banca: trovi tre movimenti senza registrazione e un importo diverso.</x:v>
      </x:c>
      <x:c r="C20" s="5" t="str">
        <x:v>1. Filtra Confronto in Banca: trovi tre movimenti senza registrazione e un importo diverso.</x:v>
      </x:c>
      <x:c r="D20" s="5" t="str">
        <x:v>1. Filtra Confronto in Banca: trovi tre movimenti senza registrazione e un importo diverso.</x:v>
      </x:c>
      <x:c r="E20" s="5" t="str">
        <x:v>1. Filtra Confronto in Banca: trovi tre movimenti senza registrazione e un importo diverso.</x:v>
      </x:c>
      <x:c r="F20" s="5" t="str">
        <x:v>1. Filtra Confronto in Banca: trovi tre movimenti senza registrazione e un importo diverso.</x:v>
      </x:c>
    </x:row>
    <x:row r="21" ht="34" customHeight="1">
      <x:c r="A21" s="5" t="str">
        <x:v>2. In Contabilita filtra Righe in banca = 0: trovi l’incasso e il pagamento in transito.</x:v>
      </x:c>
      <x:c r="B21" s="5" t="str">
        <x:v>2. In Contabilita filtra Righe in banca = 0: trovi l’incasso e il pagamento in transito.</x:v>
      </x:c>
      <x:c r="C21" s="5" t="str">
        <x:v>2. In Contabilita filtra Righe in banca = 0: trovi l’incasso e il pagamento in transito.</x:v>
      </x:c>
      <x:c r="D21" s="5" t="str">
        <x:v>2. In Contabilita filtra Righe in banca = 0: trovi l’incasso e il pagamento in transito.</x:v>
      </x:c>
      <x:c r="E21" s="5" t="str">
        <x:v>2. In Contabilita filtra Righe in banca = 0: trovi l’incasso e il pagamento in transito.</x:v>
      </x:c>
      <x:c r="F21" s="5" t="str">
        <x:v>2. In Contabilita filtra Righe in banca = 0: trovi l’incasso e il pagamento in transito.</x:v>
      </x:c>
    </x:row>
    <x:row r="22" ht="34" customHeight="1">
      <x:c r="A22" s="5" t="str">
        <x:v>3. Correggi −450 in −480 in Contabilita!D36: la rettifica di −30 scompare, la quadratura resta.</x:v>
      </x:c>
      <x:c r="B22" s="5" t="str">
        <x:v>3. Correggi −450 in −480 in Contabilita!D36: la rettifica di −30 scompare, la quadratura resta.</x:v>
      </x:c>
      <x:c r="C22" s="5" t="str">
        <x:v>3. Correggi −450 in −480 in Contabilita!D36: la rettifica di −30 scompare, la quadratura resta.</x:v>
      </x:c>
      <x:c r="D22" s="5" t="str">
        <x:v>3. Correggi −450 in −480 in Contabilita!D36: la rettifica di −30 scompare, la quadratura resta.</x:v>
      </x:c>
      <x:c r="E22" s="5" t="str">
        <x:v>3. Correggi −450 in −480 in Contabilita!D36: la rettifica di −30 scompare, la quadratura resta.</x:v>
      </x:c>
      <x:c r="F22" s="5" t="str">
        <x:v>3. Correggi −450 in −480 in Contabilita!D36: la rettifica di −30 scompare, la quadratura resta.</x:v>
      </x:c>
    </x:row>
    <x:row r="23" ht="34" customHeight="1">
      <x:c r="A23" s="5" t="str">
        <x:v>4. Cambia un movimento già abbinato: il residuo deve riaprirsi. Cerca la nuova differenza prima di chiudere.</x:v>
      </x:c>
      <x:c r="B23" s="5" t="str">
        <x:v>4. Cambia un movimento già abbinato: il residuo deve riaprirsi. Cerca la nuova differenza prima di chiudere.</x:v>
      </x:c>
      <x:c r="C23" s="5" t="str">
        <x:v>4. Cambia un movimento già abbinato: il residuo deve riaprirsi. Cerca la nuova differenza prima di chiudere.</x:v>
      </x:c>
      <x:c r="D23" s="5" t="str">
        <x:v>4. Cambia un movimento già abbinato: il residuo deve riaprirsi. Cerca la nuova differenza prima di chiudere.</x:v>
      </x:c>
      <x:c r="E23" s="5" t="str">
        <x:v>4. Cambia un movimento già abbinato: il residuo deve riaprirsi. Cerca la nuova differenza prima di chiudere.</x:v>
      </x:c>
      <x:c r="F23" s="5" t="str">
        <x:v>4. Cambia un movimento già abbinato: il residuo deve riaprirsi. Cerca la nuova differenza prima di chiudere.</x:v>
      </x:c>
    </x:row>
    <x:row r="24" ht="25" customHeight="1">
      <x:c r="A24" s="2"/>
      <x:c r="B24" s="2"/>
      <x:c r="C24" s="2"/>
      <x:c r="D24" s="2"/>
      <x:c r="E24" s="2"/>
      <x:c r="F24" s="2"/>
    </x:row>
    <x:row r="25" ht="34" customHeight="1">
      <x:c r="A25" s="5" t="str">
        <x:v>Le formule coprono questo mese. Se aggiungi righe, estendi somme e confronti e inserisci le nuove differenze.</x:v>
      </x:c>
      <x:c r="B25" s="5" t="str">
        <x:v>Le formule coprono questo mese. Se aggiungi righe, estendi somme e confronti e inserisci le nuove differenze.</x:v>
      </x:c>
      <x:c r="C25" s="5" t="str">
        <x:v>Le formule coprono questo mese. Se aggiungi righe, estendi somme e confronti e inserisci le nuove differenze.</x:v>
      </x:c>
      <x:c r="D25" s="5" t="str">
        <x:v>Le formule coprono questo mese. Se aggiungi righe, estendi somme e confronti e inserisci le nuove differenze.</x:v>
      </x:c>
      <x:c r="E25" s="5" t="str">
        <x:v>Le formule coprono questo mese. Se aggiungi righe, estendi somme e confronti e inserisci le nuove differenze.</x:v>
      </x:c>
      <x:c r="F25" s="5" t="str">
        <x:v>Le formule coprono questo mese. Se aggiungi righe, estendi somme e confronti e inserisci le nuove differenze.</x:v>
      </x:c>
    </x:row>
    <x:row r="26" ht="25" customHeight="1">
      <x:c r="A26" s="2"/>
      <x:c r="B26" s="2"/>
      <x:c r="C26" s="2"/>
      <x:c r="D26" s="2"/>
      <x:c r="E26" s="2"/>
      <x:c r="F26" s="2"/>
    </x:row>
    <x:row r="27" ht="25" customHeight="1">
      <x:c r="A27" s="2"/>
      <x:c r="B27" s="2"/>
      <x:c r="C27" s="2"/>
      <x:c r="D27" s="2"/>
      <x:c r="E27" s="2"/>
      <x:c r="F27" s="2"/>
    </x:row>
    <x:row r="28" ht="25" customHeight="1">
      <x:c r="A28" s="2"/>
      <x:c r="B28" s="2"/>
      <x:c r="C28" s="2"/>
      <x:c r="D28" s="2"/>
      <x:c r="E28" s="2"/>
      <x:c r="F28" s="2"/>
    </x:row>
    <x:row r="29" ht="25" customHeight="1">
      <x:c r="A29" s="2"/>
      <x:c r="B29" s="2"/>
      <x:c r="C29" s="2"/>
      <x:c r="D29" s="2"/>
      <x:c r="E29" s="2"/>
      <x:c r="F29" s="2"/>
    </x:row>
  </x:sheetData>
  <x:mergeCells>
    <x:mergeCell ref="A1:F1"/>
    <x:mergeCell ref="A2:F2"/>
    <x:mergeCell ref="A9:B9"/>
    <x:mergeCell ref="D9:E9"/>
    <x:mergeCell ref="A11:F11"/>
    <x:mergeCell ref="A20:F20"/>
    <x:mergeCell ref="A21:F21"/>
    <x:mergeCell ref="A22:F22"/>
    <x:mergeCell ref="A23:F23"/>
    <x:mergeCell ref="A25:F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43" hidden="0" customWidth="1"/>
    <x:col min="4" max="4" width="20" hidden="0" customWidth="1"/>
    <x:col min="5" max="5" width="17" hidden="0" customWidth="1"/>
    <x:col min="6" max="6" width="20" hidden="0" customWidth="1"/>
    <x:col min="7" max="7" width="20" hidden="0" customWidth="1"/>
    <x:col min="8" max="8" width="25" hidden="0" customWidth="1"/>
  </x:cols>
  <x:sheetData>
    <x:row r="1" ht="43" customHeight="1">
      <x:c r="A1" s="4" t="str">
        <x:v>Movimenti bancari · agosto 2026</x:v>
      </x:c>
      <x:c r="B1" s="4" t="str">
        <x:v>Movimenti bancari · agosto 2026</x:v>
      </x:c>
      <x:c r="C1" s="4" t="str">
        <x:v>Movimenti bancari · agosto 2026</x:v>
      </x:c>
      <x:c r="D1" s="4" t="str">
        <x:v>Movimenti bancari · agosto 2026</x:v>
      </x:c>
      <x:c r="E1" s="4" t="str">
        <x:v>Movimenti bancari · agosto 2026</x:v>
      </x:c>
      <x:c r="F1" s="4" t="str">
        <x:v>Movimenti bancari · agosto 2026</x:v>
      </x:c>
      <x:c r="G1" s="4" t="str">
        <x:v>Movimenti bancari · agosto 2026</x:v>
      </x:c>
      <x:c r="H1" s="4" t="str">
        <x:v>Movimenti bancari · agosto 2026</x:v>
      </x:c>
    </x:row>
    <x:row r="2" ht="25" customHeight="1">
      <x:c r="A2" s="6" t="str">
        <x:v>Versante / Esercizio inventato: Laboratorio Sile · conto ordinario · EUR</x:v>
      </x:c>
      <x:c r="B2" s="6" t="str">
        <x:v>Versante / Esercizio inventato: Laboratorio Sile · conto ordinario · EUR</x:v>
      </x:c>
      <x:c r="C2" s="6" t="str">
        <x:v>Versante / Esercizio inventato: Laboratorio Sile · conto ordinario · EUR</x:v>
      </x:c>
      <x:c r="D2" s="6" t="str">
        <x:v>Versante / Esercizio inventato: Laboratorio Sile · conto ordinario · EUR</x:v>
      </x:c>
      <x:c r="E2" s="6" t="str">
        <x:v>Versante / Esercizio inventato: Laboratorio Sile · conto ordinario · EUR</x:v>
      </x:c>
      <x:c r="F2" s="6" t="str">
        <x:v>Versante / Esercizio inventato: Laboratorio Sile · conto ordinario · EUR</x:v>
      </x:c>
      <x:c r="G2" s="6" t="str">
        <x:v>Versante / Esercizio inventato: Laboratorio Sile · conto ordinario · EUR</x:v>
      </x:c>
      <x:c r="H2" s="6" t="str">
        <x:v>Versante / Esercizio inventato: Laboratorio Sile · conto ordinario · EUR</x:v>
      </x:c>
    </x:row>
    <x:row r="3" ht="25" customHeight="1">
      <x:c r="A3" s="2"/>
      <x:c r="B3" s="2"/>
      <x:c r="C3" s="2"/>
      <x:c r="D3" s="2"/>
      <x:c r="E3" s="2"/>
      <x:c r="F3" s="2"/>
      <x:c r="G3" s="2"/>
      <x:c r="H3" s="2"/>
    </x:row>
    <x:row r="4" ht="25" customHeight="1">
      <x:c r="A4" s="2" t="str">
        <x:v>Saldo iniziale</x:v>
      </x:c>
      <x:c r="B4" s="8" t="n">
        <x:v>20000</x:v>
      </x:c>
      <x:c r="C4" s="2"/>
      <x:c r="D4" s="2"/>
      <x:c r="E4" s="2"/>
      <x:c r="F4" s="2"/>
      <x:c r="G4" s="2"/>
      <x:c r="H4" s="2"/>
    </x:row>
    <x:row r="5" ht="25" customHeight="1">
      <x:c r="A5" s="2" t="str">
        <x:v>Movimenti</x:v>
      </x:c>
      <x:c r="B5" s="7" t="n">
        <x:f>SUM(D8:D39)</x:f>
        <x:v>12268.35</x:v>
      </x:c>
      <x:c r="C5" s="2"/>
      <x:c r="D5" s="2"/>
      <x:c r="E5" s="2"/>
      <x:c r="F5" s="2"/>
      <x:c r="G5" s="2"/>
      <x:c r="H5" s="2"/>
    </x:row>
    <x:row r="6" ht="25" customHeight="1">
      <x:c r="A6" s="2" t="str">
        <x:v>Saldo finale</x:v>
      </x:c>
      <x:c r="B6" s="7" t="n">
        <x:f>B4+B5</x:f>
        <x:v>32268.35</x:v>
      </x:c>
      <x:c r="C6" s="2"/>
      <x:c r="D6" s="2"/>
      <x:c r="E6" s="2"/>
      <x:c r="F6" s="2"/>
      <x:c r="G6" s="2"/>
      <x:c r="H6" s="2"/>
    </x:row>
    <x:row r="7" ht="36" customHeight="1">
      <x:c r="A7" s="18" t="str">
        <x:v>Data</x:v>
      </x:c>
      <x:c r="B7" s="18" t="str">
        <x:v>Riferimento</x:v>
      </x:c>
      <x:c r="C7" s="18" t="str">
        <x:v>Descrizione</x:v>
      </x:c>
      <x:c r="D7" s="18" t="str">
        <x:v>Importo EUR</x:v>
      </x:c>
      <x:c r="E7" s="18" t="str">
        <x:v>Righe contabili</x:v>
      </x:c>
      <x:c r="F7" s="18" t="str">
        <x:v>In contabilità EUR</x:v>
      </x:c>
      <x:c r="G7" s="18" t="str">
        <x:v>Scarto EUR</x:v>
      </x:c>
      <x:c r="H7" s="18" t="str">
        <x:v>Confronto</x:v>
      </x:c>
    </x:row>
    <x:row r="8" ht="25" customHeight="1">
      <x:c r="A8" s="14" t="n">
        <x:v>46235</x:v>
      </x:c>
      <x:c r="B8" s="15" t="str">
        <x:v>AG-0001</x:v>
      </x:c>
      <x:c r="C8" s="13" t="str">
        <x:v>Incasso Officina Sile</x:v>
      </x:c>
      <x:c r="D8" s="8" t="n">
        <x:v>2450</x:v>
      </x:c>
      <x:c r="E8" s="2" t="n">
        <x:f>COUNTIF(Contabilita!$B$8:$B$38,B8)</x:f>
        <x:v>1</x:v>
      </x:c>
      <x:c r="F8" s="7" t="n">
        <x:f>IF(E8=1,SUMIF(Contabilita!$B$8:$B$38,B8,Contabilita!$D$8:$D$38),0)</x:f>
        <x:v>2450</x:v>
      </x:c>
      <x:c r="G8" s="7" t="n">
        <x:f>ROUND(D8-F8,2)</x:f>
        <x:v>0</x:v>
      </x:c>
      <x:c r="H8" s="2" t="str">
        <x:f>IF(E8=0,"Solo banca",IF(E8&gt;1,"Più righe: verifica",IF(G8=0,"Abbinato","Importo diverso")))</x:f>
        <x:v>Abbinato</x:v>
      </x:c>
    </x:row>
    <x:row r="9" ht="25" customHeight="1">
      <x:c r="A9" s="14" t="n">
        <x:v>46236</x:v>
      </x:c>
      <x:c r="B9" s="15" t="str">
        <x:v>AG-0002</x:v>
      </x:c>
      <x:c r="C9" s="13" t="str">
        <x:v>Affitto laboratorio</x:v>
      </x:c>
      <x:c r="D9" s="8" t="n">
        <x:v>-1350</x:v>
      </x:c>
      <x:c r="E9" s="2" t="n">
        <x:f>COUNTIF(Contabilita!$B$8:$B$38,B9)</x:f>
        <x:v>1</x:v>
      </x:c>
      <x:c r="F9" s="7" t="n">
        <x:f>IF(E9=1,SUMIF(Contabilita!$B$8:$B$38,B9,Contabilita!$D$8:$D$38),0)</x:f>
        <x:v>-1350</x:v>
      </x:c>
      <x:c r="G9" s="7" t="n">
        <x:f>ROUND(D9-F9,2)</x:f>
        <x:v>0</x:v>
      </x:c>
      <x:c r="H9" s="2" t="str">
        <x:f>IF(E9=0,"Solo banca",IF(E9&gt;1,"Più righe: verifica",IF(G9=0,"Abbinato","Importo diverso")))</x:f>
        <x:v>Abbinato</x:v>
      </x:c>
    </x:row>
    <x:row r="10" ht="25" customHeight="1">
      <x:c r="A10" s="14" t="n">
        <x:v>46237</x:v>
      </x:c>
      <x:c r="B10" s="15" t="str">
        <x:v>AG-0003</x:v>
      </x:c>
      <x:c r="C10" s="13" t="str">
        <x:v>Incasso Arredo Luna</x:v>
      </x:c>
      <x:c r="D10" s="8" t="n">
        <x:v>1820.5</x:v>
      </x:c>
      <x:c r="E10" s="2" t="n">
        <x:f>COUNTIF(Contabilita!$B$8:$B$38,B10)</x:f>
        <x:v>1</x:v>
      </x:c>
      <x:c r="F10" s="7" t="n">
        <x:f>IF(E10=1,SUMIF(Contabilita!$B$8:$B$38,B10,Contabilita!$D$8:$D$38),0)</x:f>
        <x:v>1820.5</x:v>
      </x:c>
      <x:c r="G10" s="7" t="n">
        <x:f>ROUND(D10-F10,2)</x:f>
        <x:v>0</x:v>
      </x:c>
      <x:c r="H10" s="2" t="str">
        <x:f>IF(E10=0,"Solo banca",IF(E10&gt;1,"Più righe: verifica",IF(G10=0,"Abbinato","Importo diverso")))</x:f>
        <x:v>Abbinato</x:v>
      </x:c>
    </x:row>
    <x:row r="11" ht="25" customHeight="1">
      <x:c r="A11" s="14" t="n">
        <x:v>46238</x:v>
      </x:c>
      <x:c r="B11" s="15" t="str">
        <x:v>AG-0004</x:v>
      </x:c>
      <x:c r="C11" s="13" t="str">
        <x:v>Pagamento Cartaria Nord</x:v>
      </x:c>
      <x:c r="D11" s="8" t="n">
        <x:v>-426.8</x:v>
      </x:c>
      <x:c r="E11" s="2" t="n">
        <x:f>COUNTIF(Contabilita!$B$8:$B$38,B11)</x:f>
        <x:v>1</x:v>
      </x:c>
      <x:c r="F11" s="7" t="n">
        <x:f>IF(E11=1,SUMIF(Contabilita!$B$8:$B$38,B11,Contabilita!$D$8:$D$38),0)</x:f>
        <x:v>-426.8</x:v>
      </x:c>
      <x:c r="G11" s="7" t="n">
        <x:f>ROUND(D11-F11,2)</x:f>
        <x:v>0</x:v>
      </x:c>
      <x:c r="H11" s="2" t="str">
        <x:f>IF(E11=0,"Solo banca",IF(E11&gt;1,"Più righe: verifica",IF(G11=0,"Abbinato","Importo diverso")))</x:f>
        <x:v>Abbinato</x:v>
      </x:c>
    </x:row>
    <x:row r="12" ht="25" customHeight="1">
      <x:c r="A12" s="14" t="n">
        <x:v>46239</x:v>
      </x:c>
      <x:c r="B12" s="15" t="str">
        <x:v>AG-0005</x:v>
      </x:c>
      <x:c r="C12" s="13" t="str">
        <x:v>Incasso Studio Olmo</x:v>
      </x:c>
      <x:c r="D12" s="8" t="n">
        <x:v>976</x:v>
      </x:c>
      <x:c r="E12" s="2" t="n">
        <x:f>COUNTIF(Contabilita!$B$8:$B$38,B12)</x:f>
        <x:v>1</x:v>
      </x:c>
      <x:c r="F12" s="7" t="n">
        <x:f>IF(E12=1,SUMIF(Contabilita!$B$8:$B$38,B12,Contabilita!$D$8:$D$38),0)</x:f>
        <x:v>976</x:v>
      </x:c>
      <x:c r="G12" s="7" t="n">
        <x:f>ROUND(D12-F12,2)</x:f>
        <x:v>0</x:v>
      </x:c>
      <x:c r="H12" s="2" t="str">
        <x:f>IF(E12=0,"Solo banca",IF(E12&gt;1,"Più righe: verifica",IF(G12=0,"Abbinato","Importo diverso")))</x:f>
        <x:v>Abbinato</x:v>
      </x:c>
    </x:row>
    <x:row r="13" ht="25" customHeight="1">
      <x:c r="A13" s="14" t="n">
        <x:v>46240</x:v>
      </x:c>
      <x:c r="B13" s="15" t="str">
        <x:v>AG-0006</x:v>
      </x:c>
      <x:c r="C13" s="13" t="str">
        <x:v>Utenza elettrica</x:v>
      </x:c>
      <x:c r="D13" s="8" t="n">
        <x:v>-189.45</x:v>
      </x:c>
      <x:c r="E13" s="2" t="n">
        <x:f>COUNTIF(Contabilita!$B$8:$B$38,B13)</x:f>
        <x:v>1</x:v>
      </x:c>
      <x:c r="F13" s="7" t="n">
        <x:f>IF(E13=1,SUMIF(Contabilita!$B$8:$B$38,B13,Contabilita!$D$8:$D$38),0)</x:f>
        <x:v>-189.45</x:v>
      </x:c>
      <x:c r="G13" s="7" t="n">
        <x:f>ROUND(D13-F13,2)</x:f>
        <x:v>0</x:v>
      </x:c>
      <x:c r="H13" s="2" t="str">
        <x:f>IF(E13=0,"Solo banca",IF(E13&gt;1,"Più righe: verifica",IF(G13=0,"Abbinato","Importo diverso")))</x:f>
        <x:v>Abbinato</x:v>
      </x:c>
    </x:row>
    <x:row r="14" ht="25" customHeight="1">
      <x:c r="A14" s="14" t="n">
        <x:v>46241</x:v>
      </x:c>
      <x:c r="B14" s="15" t="str">
        <x:v>AG-0007</x:v>
      </x:c>
      <x:c r="C14" s="13" t="str">
        <x:v>Canone software</x:v>
      </x:c>
      <x:c r="D14" s="8" t="n">
        <x:v>-89</x:v>
      </x:c>
      <x:c r="E14" s="2" t="n">
        <x:f>COUNTIF(Contabilita!$B$8:$B$38,B14)</x:f>
        <x:v>1</x:v>
      </x:c>
      <x:c r="F14" s="7" t="n">
        <x:f>IF(E14=1,SUMIF(Contabilita!$B$8:$B$38,B14,Contabilita!$D$8:$D$38),0)</x:f>
        <x:v>-89</x:v>
      </x:c>
      <x:c r="G14" s="7" t="n">
        <x:f>ROUND(D14-F14,2)</x:f>
        <x:v>0</x:v>
      </x:c>
      <x:c r="H14" s="2" t="str">
        <x:f>IF(E14=0,"Solo banca",IF(E14&gt;1,"Più righe: verifica",IF(G14=0,"Abbinato","Importo diverso")))</x:f>
        <x:v>Abbinato</x:v>
      </x:c>
    </x:row>
    <x:row r="15" ht="25" customHeight="1">
      <x:c r="A15" s="14" t="n">
        <x:v>46242</x:v>
      </x:c>
      <x:c r="B15" s="15" t="str">
        <x:v>AG-0008</x:v>
      </x:c>
      <x:c r="C15" s="13" t="str">
        <x:v>Incasso Tessile Riva</x:v>
      </x:c>
      <x:c r="D15" s="8" t="n">
        <x:v>3660</x:v>
      </x:c>
      <x:c r="E15" s="2" t="n">
        <x:f>COUNTIF(Contabilita!$B$8:$B$38,B15)</x:f>
        <x:v>1</x:v>
      </x:c>
      <x:c r="F15" s="7" t="n">
        <x:f>IF(E15=1,SUMIF(Contabilita!$B$8:$B$38,B15,Contabilita!$D$8:$D$38),0)</x:f>
        <x:v>3660</x:v>
      </x:c>
      <x:c r="G15" s="7" t="n">
        <x:f>ROUND(D15-F15,2)</x:f>
        <x:v>0</x:v>
      </x:c>
      <x:c r="H15" s="2" t="str">
        <x:f>IF(E15=0,"Solo banca",IF(E15&gt;1,"Più righe: verifica",IF(G15=0,"Abbinato","Importo diverso")))</x:f>
        <x:v>Abbinato</x:v>
      </x:c>
    </x:row>
    <x:row r="16" ht="25" customHeight="1">
      <x:c r="A16" s="14" t="n">
        <x:v>46243</x:v>
      </x:c>
      <x:c r="B16" s="15" t="str">
        <x:v>AG-0009</x:v>
      </x:c>
      <x:c r="C16" s="13" t="str">
        <x:v>Pagamento imballaggi</x:v>
      </x:c>
      <x:c r="D16" s="8" t="n">
        <x:v>-732</x:v>
      </x:c>
      <x:c r="E16" s="2" t="n">
        <x:f>COUNTIF(Contabilita!$B$8:$B$38,B16)</x:f>
        <x:v>1</x:v>
      </x:c>
      <x:c r="F16" s="7" t="n">
        <x:f>IF(E16=1,SUMIF(Contabilita!$B$8:$B$38,B16,Contabilita!$D$8:$D$38),0)</x:f>
        <x:v>-732</x:v>
      </x:c>
      <x:c r="G16" s="7" t="n">
        <x:f>ROUND(D16-F16,2)</x:f>
        <x:v>0</x:v>
      </x:c>
      <x:c r="H16" s="2" t="str">
        <x:f>IF(E16=0,"Solo banca",IF(E16&gt;1,"Più righe: verifica",IF(G16=0,"Abbinato","Importo diverso")))</x:f>
        <x:v>Abbinato</x:v>
      </x:c>
    </x:row>
    <x:row r="17" ht="25" customHeight="1">
      <x:c r="A17" s="14" t="n">
        <x:v>46244</x:v>
      </x:c>
      <x:c r="B17" s="15" t="str">
        <x:v>AG-0010</x:v>
      </x:c>
      <x:c r="C17" s="13" t="str">
        <x:v>Incasso Vetro Blu</x:v>
      </x:c>
      <x:c r="D17" s="8" t="n">
        <x:v>1342</x:v>
      </x:c>
      <x:c r="E17" s="2" t="n">
        <x:f>COUNTIF(Contabilita!$B$8:$B$38,B17)</x:f>
        <x:v>1</x:v>
      </x:c>
      <x:c r="F17" s="7" t="n">
        <x:f>IF(E17=1,SUMIF(Contabilita!$B$8:$B$38,B17,Contabilita!$D$8:$D$38),0)</x:f>
        <x:v>1342</x:v>
      </x:c>
      <x:c r="G17" s="7" t="n">
        <x:f>ROUND(D17-F17,2)</x:f>
        <x:v>0</x:v>
      </x:c>
      <x:c r="H17" s="2" t="str">
        <x:f>IF(E17=0,"Solo banca",IF(E17&gt;1,"Più righe: verifica",IF(G17=0,"Abbinato","Importo diverso")))</x:f>
        <x:v>Abbinato</x:v>
      </x:c>
    </x:row>
    <x:row r="18" ht="25" customHeight="1">
      <x:c r="A18" s="14" t="n">
        <x:v>46245</x:v>
      </x:c>
      <x:c r="B18" s="15" t="str">
        <x:v>AG-0011</x:v>
      </x:c>
      <x:c r="C18" s="13" t="str">
        <x:v>Rimborso cliente</x:v>
      </x:c>
      <x:c r="D18" s="8" t="n">
        <x:v>-122</x:v>
      </x:c>
      <x:c r="E18" s="2" t="n">
        <x:f>COUNTIF(Contabilita!$B$8:$B$38,B18)</x:f>
        <x:v>1</x:v>
      </x:c>
      <x:c r="F18" s="7" t="n">
        <x:f>IF(E18=1,SUMIF(Contabilita!$B$8:$B$38,B18,Contabilita!$D$8:$D$38),0)</x:f>
        <x:v>-122</x:v>
      </x:c>
      <x:c r="G18" s="7" t="n">
        <x:f>ROUND(D18-F18,2)</x:f>
        <x:v>0</x:v>
      </x:c>
      <x:c r="H18" s="2" t="str">
        <x:f>IF(E18=0,"Solo banca",IF(E18&gt;1,"Più righe: verifica",IF(G18=0,"Abbinato","Importo diverso")))</x:f>
        <x:v>Abbinato</x:v>
      </x:c>
    </x:row>
    <x:row r="19" ht="25" customHeight="1">
      <x:c r="A19" s="14" t="n">
        <x:v>46246</x:v>
      </x:c>
      <x:c r="B19" s="15" t="str">
        <x:v>AG-0012</x:v>
      </x:c>
      <x:c r="C19" s="13" t="str">
        <x:v>Pagamento trasporto</x:v>
      </x:c>
      <x:c r="D19" s="8" t="n">
        <x:v>-310.6</x:v>
      </x:c>
      <x:c r="E19" s="2" t="n">
        <x:f>COUNTIF(Contabilita!$B$8:$B$38,B19)</x:f>
        <x:v>1</x:v>
      </x:c>
      <x:c r="F19" s="7" t="n">
        <x:f>IF(E19=1,SUMIF(Contabilita!$B$8:$B$38,B19,Contabilita!$D$8:$D$38),0)</x:f>
        <x:v>-310.6</x:v>
      </x:c>
      <x:c r="G19" s="7" t="n">
        <x:f>ROUND(D19-F19,2)</x:f>
        <x:v>0</x:v>
      </x:c>
      <x:c r="H19" s="2" t="str">
        <x:f>IF(E19=0,"Solo banca",IF(E19&gt;1,"Più righe: verifica",IF(G19=0,"Abbinato","Importo diverso")))</x:f>
        <x:v>Abbinato</x:v>
      </x:c>
    </x:row>
    <x:row r="20" ht="25" customHeight="1">
      <x:c r="A20" s="14" t="n">
        <x:v>46247</x:v>
      </x:c>
      <x:c r="B20" s="15" t="str">
        <x:v>AG-0013</x:v>
      </x:c>
      <x:c r="C20" s="13" t="str">
        <x:v>Incasso Officina Sile</x:v>
      </x:c>
      <x:c r="D20" s="8" t="n">
        <x:v>1220</x:v>
      </x:c>
      <x:c r="E20" s="2" t="n">
        <x:f>COUNTIF(Contabilita!$B$8:$B$38,B20)</x:f>
        <x:v>1</x:v>
      </x:c>
      <x:c r="F20" s="7" t="n">
        <x:f>IF(E20=1,SUMIF(Contabilita!$B$8:$B$38,B20,Contabilita!$D$8:$D$38),0)</x:f>
        <x:v>1220</x:v>
      </x:c>
      <x:c r="G20" s="7" t="n">
        <x:f>ROUND(D20-F20,2)</x:f>
        <x:v>0</x:v>
      </x:c>
      <x:c r="H20" s="2" t="str">
        <x:f>IF(E20=0,"Solo banca",IF(E20&gt;1,"Più righe: verifica",IF(G20=0,"Abbinato","Importo diverso")))</x:f>
        <x:v>Abbinato</x:v>
      </x:c>
    </x:row>
    <x:row r="21" ht="25" customHeight="1">
      <x:c r="A21" s="14" t="n">
        <x:v>46248</x:v>
      </x:c>
      <x:c r="B21" s="15" t="str">
        <x:v>AG-0014</x:v>
      </x:c>
      <x:c r="C21" s="13" t="str">
        <x:v>Utenza telefonica</x:v>
      </x:c>
      <x:c r="D21" s="8" t="n">
        <x:v>-49.9</x:v>
      </x:c>
      <x:c r="E21" s="2" t="n">
        <x:f>COUNTIF(Contabilita!$B$8:$B$38,B21)</x:f>
        <x:v>1</x:v>
      </x:c>
      <x:c r="F21" s="7" t="n">
        <x:f>IF(E21=1,SUMIF(Contabilita!$B$8:$B$38,B21,Contabilita!$D$8:$D$38),0)</x:f>
        <x:v>-49.9</x:v>
      </x:c>
      <x:c r="G21" s="7" t="n">
        <x:f>ROUND(D21-F21,2)</x:f>
        <x:v>0</x:v>
      </x:c>
      <x:c r="H21" s="2" t="str">
        <x:f>IF(E21=0,"Solo banca",IF(E21&gt;1,"Più righe: verifica",IF(G21=0,"Abbinato","Importo diverso")))</x:f>
        <x:v>Abbinato</x:v>
      </x:c>
    </x:row>
    <x:row r="22" ht="25" customHeight="1">
      <x:c r="A22" s="14" t="n">
        <x:v>46249</x:v>
      </x:c>
      <x:c r="B22" s="15" t="str">
        <x:v>AG-0015</x:v>
      </x:c>
      <x:c r="C22" s="13" t="str">
        <x:v>Incasso Arredo Luna</x:v>
      </x:c>
      <x:c r="D22" s="8" t="n">
        <x:v>610</x:v>
      </x:c>
      <x:c r="E22" s="2" t="n">
        <x:f>COUNTIF(Contabilita!$B$8:$B$38,B22)</x:f>
        <x:v>1</x:v>
      </x:c>
      <x:c r="F22" s="7" t="n">
        <x:f>IF(E22=1,SUMIF(Contabilita!$B$8:$B$38,B22,Contabilita!$D$8:$D$38),0)</x:f>
        <x:v>610</x:v>
      </x:c>
      <x:c r="G22" s="7" t="n">
        <x:f>ROUND(D22-F22,2)</x:f>
        <x:v>0</x:v>
      </x:c>
      <x:c r="H22" s="2" t="str">
        <x:f>IF(E22=0,"Solo banca",IF(E22&gt;1,"Più righe: verifica",IF(G22=0,"Abbinato","Importo diverso")))</x:f>
        <x:v>Abbinato</x:v>
      </x:c>
    </x:row>
    <x:row r="23" ht="25" customHeight="1">
      <x:c r="A23" s="14" t="n">
        <x:v>46250</x:v>
      </x:c>
      <x:c r="B23" s="15" t="str">
        <x:v>AG-0016</x:v>
      </x:c>
      <x:c r="C23" s="13" t="str">
        <x:v>Pagamento cancelleria</x:v>
      </x:c>
      <x:c r="D23" s="8" t="n">
        <x:v>-78.4</x:v>
      </x:c>
      <x:c r="E23" s="2" t="n">
        <x:f>COUNTIF(Contabilita!$B$8:$B$38,B23)</x:f>
        <x:v>1</x:v>
      </x:c>
      <x:c r="F23" s="7" t="n">
        <x:f>IF(E23=1,SUMIF(Contabilita!$B$8:$B$38,B23,Contabilita!$D$8:$D$38),0)</x:f>
        <x:v>-78.4</x:v>
      </x:c>
      <x:c r="G23" s="7" t="n">
        <x:f>ROUND(D23-F23,2)</x:f>
        <x:v>0</x:v>
      </x:c>
      <x:c r="H23" s="2" t="str">
        <x:f>IF(E23=0,"Solo banca",IF(E23&gt;1,"Più righe: verifica",IF(G23=0,"Abbinato","Importo diverso")))</x:f>
        <x:v>Abbinato</x:v>
      </x:c>
    </x:row>
    <x:row r="24" ht="25" customHeight="1">
      <x:c r="A24" s="14" t="n">
        <x:v>46251</x:v>
      </x:c>
      <x:c r="B24" s="15" t="str">
        <x:v>AG-0017</x:v>
      </x:c>
      <x:c r="C24" s="13" t="str">
        <x:v>Incasso Studio Olmo</x:v>
      </x:c>
      <x:c r="D24" s="8" t="n">
        <x:v>2196</x:v>
      </x:c>
      <x:c r="E24" s="2" t="n">
        <x:f>COUNTIF(Contabilita!$B$8:$B$38,B24)</x:f>
        <x:v>1</x:v>
      </x:c>
      <x:c r="F24" s="7" t="n">
        <x:f>IF(E24=1,SUMIF(Contabilita!$B$8:$B$38,B24,Contabilita!$D$8:$D$38),0)</x:f>
        <x:v>2196</x:v>
      </x:c>
      <x:c r="G24" s="7" t="n">
        <x:f>ROUND(D24-F24,2)</x:f>
        <x:v>0</x:v>
      </x:c>
      <x:c r="H24" s="2" t="str">
        <x:f>IF(E24=0,"Solo banca",IF(E24&gt;1,"Più righe: verifica",IF(G24=0,"Abbinato","Importo diverso")))</x:f>
        <x:v>Abbinato</x:v>
      </x:c>
    </x:row>
    <x:row r="25" ht="25" customHeight="1">
      <x:c r="A25" s="14" t="n">
        <x:v>46252</x:v>
      </x:c>
      <x:c r="B25" s="15" t="str">
        <x:v>AG-0018</x:v>
      </x:c>
      <x:c r="C25" s="13" t="str">
        <x:v>Pagamento manutenzione</x:v>
      </x:c>
      <x:c r="D25" s="8" t="n">
        <x:v>-549</x:v>
      </x:c>
      <x:c r="E25" s="2" t="n">
        <x:f>COUNTIF(Contabilita!$B$8:$B$38,B25)</x:f>
        <x:v>1</x:v>
      </x:c>
      <x:c r="F25" s="7" t="n">
        <x:f>IF(E25=1,SUMIF(Contabilita!$B$8:$B$38,B25,Contabilita!$D$8:$D$38),0)</x:f>
        <x:v>-549</x:v>
      </x:c>
      <x:c r="G25" s="7" t="n">
        <x:f>ROUND(D25-F25,2)</x:f>
        <x:v>0</x:v>
      </x:c>
      <x:c r="H25" s="2" t="str">
        <x:f>IF(E25=0,"Solo banca",IF(E25&gt;1,"Più righe: verifica",IF(G25=0,"Abbinato","Importo diverso")))</x:f>
        <x:v>Abbinato</x:v>
      </x:c>
    </x:row>
    <x:row r="26" ht="25" customHeight="1">
      <x:c r="A26" s="14" t="n">
        <x:v>46253</x:v>
      </x:c>
      <x:c r="B26" s="15" t="str">
        <x:v>AG-0019</x:v>
      </x:c>
      <x:c r="C26" s="13" t="str">
        <x:v>Incasso Tessile Riva</x:v>
      </x:c>
      <x:c r="D26" s="8" t="n">
        <x:v>854</x:v>
      </x:c>
      <x:c r="E26" s="2" t="n">
        <x:f>COUNTIF(Contabilita!$B$8:$B$38,B26)</x:f>
        <x:v>1</x:v>
      </x:c>
      <x:c r="F26" s="7" t="n">
        <x:f>IF(E26=1,SUMIF(Contabilita!$B$8:$B$38,B26,Contabilita!$D$8:$D$38),0)</x:f>
        <x:v>854</x:v>
      </x:c>
      <x:c r="G26" s="7" t="n">
        <x:f>ROUND(D26-F26,2)</x:f>
        <x:v>0</x:v>
      </x:c>
      <x:c r="H26" s="2" t="str">
        <x:f>IF(E26=0,"Solo banca",IF(E26&gt;1,"Più righe: verifica",IF(G26=0,"Abbinato","Importo diverso")))</x:f>
        <x:v>Abbinato</x:v>
      </x:c>
    </x:row>
    <x:row r="27" ht="25" customHeight="1">
      <x:c r="A27" s="14" t="n">
        <x:v>46254</x:v>
      </x:c>
      <x:c r="B27" s="15" t="str">
        <x:v>AG-0020</x:v>
      </x:c>
      <x:c r="C27" s="13" t="str">
        <x:v>Pagamento assicurazione</x:v>
      </x:c>
      <x:c r="D27" s="8" t="n">
        <x:v>-640</x:v>
      </x:c>
      <x:c r="E27" s="2" t="n">
        <x:f>COUNTIF(Contabilita!$B$8:$B$38,B27)</x:f>
        <x:v>1</x:v>
      </x:c>
      <x:c r="F27" s="7" t="n">
        <x:f>IF(E27=1,SUMIF(Contabilita!$B$8:$B$38,B27,Contabilita!$D$8:$D$38),0)</x:f>
        <x:v>-640</x:v>
      </x:c>
      <x:c r="G27" s="7" t="n">
        <x:f>ROUND(D27-F27,2)</x:f>
        <x:v>0</x:v>
      </x:c>
      <x:c r="H27" s="2" t="str">
        <x:f>IF(E27=0,"Solo banca",IF(E27&gt;1,"Più righe: verifica",IF(G27=0,"Abbinato","Importo diverso")))</x:f>
        <x:v>Abbinato</x:v>
      </x:c>
    </x:row>
    <x:row r="28" ht="25" customHeight="1">
      <x:c r="A28" s="14" t="n">
        <x:v>46255</x:v>
      </x:c>
      <x:c r="B28" s="15" t="str">
        <x:v>AG-0021</x:v>
      </x:c>
      <x:c r="C28" s="13" t="str">
        <x:v>Incasso Vetro Blu</x:v>
      </x:c>
      <x:c r="D28" s="8" t="n">
        <x:v>1586</x:v>
      </x:c>
      <x:c r="E28" s="2" t="n">
        <x:f>COUNTIF(Contabilita!$B$8:$B$38,B28)</x:f>
        <x:v>1</x:v>
      </x:c>
      <x:c r="F28" s="7" t="n">
        <x:f>IF(E28=1,SUMIF(Contabilita!$B$8:$B$38,B28,Contabilita!$D$8:$D$38),0)</x:f>
        <x:v>1586</x:v>
      </x:c>
      <x:c r="G28" s="7" t="n">
        <x:f>ROUND(D28-F28,2)</x:f>
        <x:v>0</x:v>
      </x:c>
      <x:c r="H28" s="2" t="str">
        <x:f>IF(E28=0,"Solo banca",IF(E28&gt;1,"Più righe: verifica",IF(G28=0,"Abbinato","Importo diverso")))</x:f>
        <x:v>Abbinato</x:v>
      </x:c>
    </x:row>
    <x:row r="29" ht="25" customHeight="1">
      <x:c r="A29" s="14" t="n">
        <x:v>46256</x:v>
      </x:c>
      <x:c r="B29" s="15" t="str">
        <x:v>AG-0022</x:v>
      </x:c>
      <x:c r="C29" s="13" t="str">
        <x:v>Pagamento consulenza</x:v>
      </x:c>
      <x:c r="D29" s="8" t="n">
        <x:v>-915</x:v>
      </x:c>
      <x:c r="E29" s="2" t="n">
        <x:f>COUNTIF(Contabilita!$B$8:$B$38,B29)</x:f>
        <x:v>1</x:v>
      </x:c>
      <x:c r="F29" s="7" t="n">
        <x:f>IF(E29=1,SUMIF(Contabilita!$B$8:$B$38,B29,Contabilita!$D$8:$D$38),0)</x:f>
        <x:v>-915</x:v>
      </x:c>
      <x:c r="G29" s="7" t="n">
        <x:f>ROUND(D29-F29,2)</x:f>
        <x:v>0</x:v>
      </x:c>
      <x:c r="H29" s="2" t="str">
        <x:f>IF(E29=0,"Solo banca",IF(E29&gt;1,"Più righe: verifica",IF(G29=0,"Abbinato","Importo diverso")))</x:f>
        <x:v>Abbinato</x:v>
      </x:c>
    </x:row>
    <x:row r="30" ht="25" customHeight="1">
      <x:c r="A30" s="14" t="n">
        <x:v>46257</x:v>
      </x:c>
      <x:c r="B30" s="15" t="str">
        <x:v>AG-0023</x:v>
      </x:c>
      <x:c r="C30" s="13" t="str">
        <x:v>Incasso Officina Sile</x:v>
      </x:c>
      <x:c r="D30" s="8" t="n">
        <x:v>488</x:v>
      </x:c>
      <x:c r="E30" s="2" t="n">
        <x:f>COUNTIF(Contabilita!$B$8:$B$38,B30)</x:f>
        <x:v>1</x:v>
      </x:c>
      <x:c r="F30" s="7" t="n">
        <x:f>IF(E30=1,SUMIF(Contabilita!$B$8:$B$38,B30,Contabilita!$D$8:$D$38),0)</x:f>
        <x:v>488</x:v>
      </x:c>
      <x:c r="G30" s="7" t="n">
        <x:f>ROUND(D30-F30,2)</x:f>
        <x:v>0</x:v>
      </x:c>
      <x:c r="H30" s="2" t="str">
        <x:f>IF(E30=0,"Solo banca",IF(E30&gt;1,"Più righe: verifica",IF(G30=0,"Abbinato","Importo diverso")))</x:f>
        <x:v>Abbinato</x:v>
      </x:c>
    </x:row>
    <x:row r="31" ht="25" customHeight="1">
      <x:c r="A31" s="14" t="n">
        <x:v>46258</x:v>
      </x:c>
      <x:c r="B31" s="15" t="str">
        <x:v>AG-0024</x:v>
      </x:c>
      <x:c r="C31" s="13" t="str">
        <x:v>Pagamento materiali</x:v>
      </x:c>
      <x:c r="D31" s="8" t="n">
        <x:v>-366</x:v>
      </x:c>
      <x:c r="E31" s="2" t="n">
        <x:f>COUNTIF(Contabilita!$B$8:$B$38,B31)</x:f>
        <x:v>1</x:v>
      </x:c>
      <x:c r="F31" s="7" t="n">
        <x:f>IF(E31=1,SUMIF(Contabilita!$B$8:$B$38,B31,Contabilita!$D$8:$D$38),0)</x:f>
        <x:v>-366</x:v>
      </x:c>
      <x:c r="G31" s="7" t="n">
        <x:f>ROUND(D31-F31,2)</x:f>
        <x:v>0</x:v>
      </x:c>
      <x:c r="H31" s="2" t="str">
        <x:f>IF(E31=0,"Solo banca",IF(E31&gt;1,"Più righe: verifica",IF(G31=0,"Abbinato","Importo diverso")))</x:f>
        <x:v>Abbinato</x:v>
      </x:c>
    </x:row>
    <x:row r="32" ht="25" customHeight="1">
      <x:c r="A32" s="14" t="n">
        <x:v>46259</x:v>
      </x:c>
      <x:c r="B32" s="15" t="str">
        <x:v>AG-0025</x:v>
      </x:c>
      <x:c r="C32" s="13" t="str">
        <x:v>Incasso Arredo Luna</x:v>
      </x:c>
      <x:c r="D32" s="8" t="n">
        <x:v>1098</x:v>
      </x:c>
      <x:c r="E32" s="2" t="n">
        <x:f>COUNTIF(Contabilita!$B$8:$B$38,B32)</x:f>
        <x:v>1</x:v>
      </x:c>
      <x:c r="F32" s="7" t="n">
        <x:f>IF(E32=1,SUMIF(Contabilita!$B$8:$B$38,B32,Contabilita!$D$8:$D$38),0)</x:f>
        <x:v>1098</x:v>
      </x:c>
      <x:c r="G32" s="7" t="n">
        <x:f>ROUND(D32-F32,2)</x:f>
        <x:v>0</x:v>
      </x:c>
      <x:c r="H32" s="2" t="str">
        <x:f>IF(E32=0,"Solo banca",IF(E32&gt;1,"Più righe: verifica",IF(G32=0,"Abbinato","Importo diverso")))</x:f>
        <x:v>Abbinato</x:v>
      </x:c>
    </x:row>
    <x:row r="33" ht="25" customHeight="1">
      <x:c r="A33" s="14" t="n">
        <x:v>46260</x:v>
      </x:c>
      <x:c r="B33" s="15" t="str">
        <x:v>AG-0026</x:v>
      </x:c>
      <x:c r="C33" s="13" t="str">
        <x:v>Pagamento trasporto</x:v>
      </x:c>
      <x:c r="D33" s="8" t="n">
        <x:v>-244</x:v>
      </x:c>
      <x:c r="E33" s="2" t="n">
        <x:f>COUNTIF(Contabilita!$B$8:$B$38,B33)</x:f>
        <x:v>1</x:v>
      </x:c>
      <x:c r="F33" s="7" t="n">
        <x:f>IF(E33=1,SUMIF(Contabilita!$B$8:$B$38,B33,Contabilita!$D$8:$D$38),0)</x:f>
        <x:v>-244</x:v>
      </x:c>
      <x:c r="G33" s="7" t="n">
        <x:f>ROUND(D33-F33,2)</x:f>
        <x:v>0</x:v>
      </x:c>
      <x:c r="H33" s="2" t="str">
        <x:f>IF(E33=0,"Solo banca",IF(E33&gt;1,"Più righe: verifica",IF(G33=0,"Abbinato","Importo diverso")))</x:f>
        <x:v>Abbinato</x:v>
      </x:c>
    </x:row>
    <x:row r="34" ht="25" customHeight="1">
      <x:c r="A34" s="14" t="n">
        <x:v>46261</x:v>
      </x:c>
      <x:c r="B34" s="15" t="str">
        <x:v>AG-0027</x:v>
      </x:c>
      <x:c r="C34" s="13" t="str">
        <x:v>Incasso Studio Olmo</x:v>
      </x:c>
      <x:c r="D34" s="8" t="n">
        <x:v>732</x:v>
      </x:c>
      <x:c r="E34" s="2" t="n">
        <x:f>COUNTIF(Contabilita!$B$8:$B$38,B34)</x:f>
        <x:v>1</x:v>
      </x:c>
      <x:c r="F34" s="7" t="n">
        <x:f>IF(E34=1,SUMIF(Contabilita!$B$8:$B$38,B34,Contabilita!$D$8:$D$38),0)</x:f>
        <x:v>732</x:v>
      </x:c>
      <x:c r="G34" s="7" t="n">
        <x:f>ROUND(D34-F34,2)</x:f>
        <x:v>0</x:v>
      </x:c>
      <x:c r="H34" s="2" t="str">
        <x:f>IF(E34=0,"Solo banca",IF(E34&gt;1,"Più righe: verifica",IF(G34=0,"Abbinato","Importo diverso")))</x:f>
        <x:v>Abbinato</x:v>
      </x:c>
    </x:row>
    <x:row r="35" ht="25" customHeight="1">
      <x:c r="A35" s="14" t="n">
        <x:v>46262</x:v>
      </x:c>
      <x:c r="B35" s="15" t="str">
        <x:v>AG-0028</x:v>
      </x:c>
      <x:c r="C35" s="13" t="str">
        <x:v>Pagamento pulizie</x:v>
      </x:c>
      <x:c r="D35" s="8" t="n">
        <x:v>-183</x:v>
      </x:c>
      <x:c r="E35" s="2" t="n">
        <x:f>COUNTIF(Contabilita!$B$8:$B$38,B35)</x:f>
        <x:v>1</x:v>
      </x:c>
      <x:c r="F35" s="7" t="n">
        <x:f>IF(E35=1,SUMIF(Contabilita!$B$8:$B$38,B35,Contabilita!$D$8:$D$38),0)</x:f>
        <x:v>-183</x:v>
      </x:c>
      <x:c r="G35" s="7" t="n">
        <x:f>ROUND(D35-F35,2)</x:f>
        <x:v>0</x:v>
      </x:c>
      <x:c r="H35" s="2" t="str">
        <x:f>IF(E35=0,"Solo banca",IF(E35&gt;1,"Più righe: verifica",IF(G35=0,"Abbinato","Importo diverso")))</x:f>
        <x:v>Abbinato</x:v>
      </x:c>
    </x:row>
    <x:row r="36" ht="25" customHeight="1">
      <x:c r="A36" s="14" t="n">
        <x:v>46263</x:v>
      </x:c>
      <x:c r="B36" s="15" t="str">
        <x:v>AG-0029</x:v>
      </x:c>
      <x:c r="C36" s="13" t="str">
        <x:v>Commissioni tenuta conto</x:v>
      </x:c>
      <x:c r="D36" s="8" t="n">
        <x:v>-35</x:v>
      </x:c>
      <x:c r="E36" s="2" t="n">
        <x:f>COUNTIF(Contabilita!$B$8:$B$38,B36)</x:f>
        <x:v>0</x:v>
      </x:c>
      <x:c r="F36" s="7" t="n">
        <x:f>IF(E36=1,SUMIF(Contabilita!$B$8:$B$38,B36,Contabilita!$D$8:$D$38),0)</x:f>
        <x:v>0</x:v>
      </x:c>
      <x:c r="G36" s="7" t="n">
        <x:f>ROUND(D36-F36,2)</x:f>
        <x:v>-35</x:v>
      </x:c>
      <x:c r="H36" s="2" t="str">
        <x:f>IF(E36=0,"Solo banca",IF(E36&gt;1,"Più righe: verifica",IF(G36=0,"Abbinato","Importo diverso")))</x:f>
        <x:v>Solo banca</x:v>
      </x:c>
    </x:row>
    <x:row r="37" ht="25" customHeight="1">
      <x:c r="A37" s="14" t="n">
        <x:v>46264</x:v>
      </x:c>
      <x:c r="B37" s="15" t="str">
        <x:v>AG-0030</x:v>
      </x:c>
      <x:c r="C37" s="13" t="str">
        <x:v>Commissioni bonifici</x:v>
      </x:c>
      <x:c r="D37" s="8" t="n">
        <x:v>-12</x:v>
      </x:c>
      <x:c r="E37" s="2" t="n">
        <x:f>COUNTIF(Contabilita!$B$8:$B$38,B37)</x:f>
        <x:v>0</x:v>
      </x:c>
      <x:c r="F37" s="7" t="n">
        <x:f>IF(E37=1,SUMIF(Contabilita!$B$8:$B$38,B37,Contabilita!$D$8:$D$38),0)</x:f>
        <x:v>0</x:v>
      </x:c>
      <x:c r="G37" s="7" t="n">
        <x:f>ROUND(D37-F37,2)</x:f>
        <x:v>-12</x:v>
      </x:c>
      <x:c r="H37" s="2" t="str">
        <x:f>IF(E37=0,"Solo banca",IF(E37&gt;1,"Più righe: verifica",IF(G37=0,"Abbinato","Importo diverso")))</x:f>
        <x:v>Solo banca</x:v>
      </x:c>
    </x:row>
    <x:row r="38" ht="25" customHeight="1">
      <x:c r="A38" s="14" t="n">
        <x:v>46265</x:v>
      </x:c>
      <x:c r="B38" s="15" t="str">
        <x:v>AG-0031</x:v>
      </x:c>
      <x:c r="C38" s="13" t="str">
        <x:v>Interessi attivi</x:v>
      </x:c>
      <x:c r="D38" s="8" t="n">
        <x:v>8</x:v>
      </x:c>
      <x:c r="E38" s="2" t="n">
        <x:f>COUNTIF(Contabilita!$B$8:$B$38,B38)</x:f>
        <x:v>0</x:v>
      </x:c>
      <x:c r="F38" s="7" t="n">
        <x:f>IF(E38=1,SUMIF(Contabilita!$B$8:$B$38,B38,Contabilita!$D$8:$D$38),0)</x:f>
        <x:v>0</x:v>
      </x:c>
      <x:c r="G38" s="7" t="n">
        <x:f>ROUND(D38-F38,2)</x:f>
        <x:v>8</x:v>
      </x:c>
      <x:c r="H38" s="2" t="str">
        <x:f>IF(E38=0,"Solo banca",IF(E38&gt;1,"Più righe: verifica",IF(G38=0,"Abbinato","Importo diverso")))</x:f>
        <x:v>Solo banca</x:v>
      </x:c>
    </x:row>
    <x:row r="39" ht="25" customHeight="1">
      <x:c r="A39" s="14" t="n">
        <x:v>46265</x:v>
      </x:c>
      <x:c r="B39" s="15" t="str">
        <x:v>AG-0032</x:v>
      </x:c>
      <x:c r="C39" s="13" t="str">
        <x:v>Pagamento ricambi</x:v>
      </x:c>
      <x:c r="D39" s="8" t="n">
        <x:v>-480</x:v>
      </x:c>
      <x:c r="E39" s="2" t="n">
        <x:f>COUNTIF(Contabilita!$B$8:$B$38,B39)</x:f>
        <x:v>1</x:v>
      </x:c>
      <x:c r="F39" s="7" t="n">
        <x:f>IF(E39=1,SUMIF(Contabilita!$B$8:$B$38,B39,Contabilita!$D$8:$D$38),0)</x:f>
        <x:v>-450</x:v>
      </x:c>
      <x:c r="G39" s="7" t="n">
        <x:f>ROUND(D39-F39,2)</x:f>
        <x:v>-30</x:v>
      </x:c>
      <x:c r="H39" s="2" t="str">
        <x:f>IF(E39=0,"Solo banca",IF(E39&gt;1,"Più righe: verifica",IF(G39=0,"Abbinato","Importo diverso")))</x:f>
        <x:v>Importo diverso</x:v>
      </x:c>
    </x:row>
    <x:row r="40" ht="25" customHeight="1">
      <x:c r="A40" s="2"/>
      <x:c r="B40" s="2"/>
      <x:c r="C40" s="2"/>
      <x:c r="D40" s="2"/>
      <x:c r="E40" s="2"/>
      <x:c r="F40" s="2"/>
      <x:c r="G40" s="2"/>
      <x:c r="H40" s="2"/>
    </x:row>
    <x:row r="41" ht="34" customHeight="1">
      <x:c r="A41" s="5" t="str">
        <x:v>Il riferimento abbina questo campione. Su altri estratti controlla anche date, controparte e pagamenti cumulativi.</x:v>
      </x:c>
      <x:c r="B41" s="5" t="str">
        <x:v>Il riferimento abbina questo campione. Su altri estratti controlla anche date, controparte e pagamenti cumulativi.</x:v>
      </x:c>
      <x:c r="C41" s="5" t="str">
        <x:v>Il riferimento abbina questo campione. Su altri estratti controlla anche date, controparte e pagamenti cumulativi.</x:v>
      </x:c>
      <x:c r="D41" s="5" t="str">
        <x:v>Il riferimento abbina questo campione. Su altri estratti controlla anche date, controparte e pagamenti cumulativi.</x:v>
      </x:c>
      <x:c r="E41" s="5" t="str">
        <x:v>Il riferimento abbina questo campione. Su altri estratti controlla anche date, controparte e pagamenti cumulativi.</x:v>
      </x:c>
      <x:c r="F41" s="5" t="str">
        <x:v>Il riferimento abbina questo campione. Su altri estratti controlla anche date, controparte e pagamenti cumulativi.</x:v>
      </x:c>
      <x:c r="G41" s="5" t="str">
        <x:v>Il riferimento abbina questo campione. Su altri estratti controlla anche date, controparte e pagamenti cumulativi.</x:v>
      </x:c>
      <x:c r="H41" s="5" t="str">
        <x:v>Il riferimento abbina questo campione. Su altri estratti controlla anche date, controparte e pagamenti cumulativi.</x:v>
      </x:c>
    </x:row>
    <x:row r="42" ht="25" customHeight="1">
      <x:c r="A42" s="2"/>
      <x:c r="B42" s="2"/>
      <x:c r="C42" s="2"/>
      <x:c r="D42" s="2"/>
      <x:c r="E42" s="2"/>
      <x:c r="F42" s="2"/>
      <x:c r="G42" s="2"/>
      <x:c r="H42" s="2"/>
    </x:row>
  </x:sheetData>
  <x:mergeCells>
    <x:mergeCell ref="A1:H1"/>
    <x:mergeCell ref="A2:H2"/>
    <x:mergeCell ref="A41:H41"/>
  </x:mergeCells>
  <x:pageMargins left="0.7" right="0.7" top="0.75" bottom="0.75" header="0.3" footer="0.3"/>
  <x:tableParts count="1">
    <x:tablePart xmlns:r="http://schemas.openxmlformats.org/officeDocument/2006/relationships" r:id="R25d5088a17c84de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43" hidden="0" customWidth="1"/>
    <x:col min="4" max="4" width="20" hidden="0" customWidth="1"/>
    <x:col min="5" max="5" width="24" hidden="0" customWidth="1"/>
  </x:cols>
  <x:sheetData>
    <x:row r="1" ht="43" customHeight="1">
      <x:c r="A1" s="4" t="str">
        <x:v>Conto banca in contabilità</x:v>
      </x:c>
      <x:c r="B1" s="4" t="str">
        <x:v>Conto banca in contabilità</x:v>
      </x:c>
      <x:c r="C1" s="4" t="str">
        <x:v>Conto banca in contabilità</x:v>
      </x:c>
      <x:c r="D1" s="4" t="str">
        <x:v>Conto banca in contabilità</x:v>
      </x:c>
      <x:c r="E1" s="4" t="str">
        <x:v>Conto banca in contabilità</x:v>
      </x:c>
    </x:row>
    <x:row r="2" ht="25" customHeight="1">
      <x:c r="A2" s="6" t="str">
        <x:v>Stesso cliente e stesso periodo del foglio Banca. Entrate positive, uscite negative.</x:v>
      </x:c>
      <x:c r="B2" s="6" t="str">
        <x:v>Stesso cliente e stesso periodo del foglio Banca. Entrate positive, uscite negative.</x:v>
      </x:c>
      <x:c r="C2" s="6" t="str">
        <x:v>Stesso cliente e stesso periodo del foglio Banca. Entrate positive, uscite negative.</x:v>
      </x:c>
      <x:c r="D2" s="6" t="str">
        <x:v>Stesso cliente e stesso periodo del foglio Banca. Entrate positive, uscite negative.</x:v>
      </x:c>
      <x:c r="E2" s="6" t="str">
        <x:v>Stesso cliente e stesso periodo del foglio Banca. Entrate positive, uscite negative.</x:v>
      </x:c>
    </x:row>
    <x:row r="3" ht="25" customHeight="1">
      <x:c r="A3" s="2"/>
      <x:c r="B3" s="2"/>
      <x:c r="C3" s="2"/>
      <x:c r="D3" s="2"/>
      <x:c r="E3" s="2"/>
    </x:row>
    <x:row r="4" ht="25" customHeight="1">
      <x:c r="A4" s="2" t="str">
        <x:v>Saldo iniziale</x:v>
      </x:c>
      <x:c r="B4" s="8" t="n">
        <x:v>20000</x:v>
      </x:c>
      <x:c r="C4" s="2"/>
      <x:c r="D4" s="2"/>
      <x:c r="E4" s="2"/>
    </x:row>
    <x:row r="5" ht="25" customHeight="1">
      <x:c r="A5" s="2" t="str">
        <x:v>Movimenti</x:v>
      </x:c>
      <x:c r="B5" s="7" t="n">
        <x:f>SUM(D8:D38)</x:f>
        <x:v>13377.35</x:v>
      </x:c>
      <x:c r="C5" s="2"/>
      <x:c r="D5" s="2"/>
      <x:c r="E5" s="2"/>
    </x:row>
    <x:row r="6" ht="25" customHeight="1">
      <x:c r="A6" s="2" t="str">
        <x:v>Saldo finale</x:v>
      </x:c>
      <x:c r="B6" s="7" t="n">
        <x:f>B4+B5</x:f>
        <x:v>33377.35</x:v>
      </x:c>
      <x:c r="C6" s="2"/>
      <x:c r="D6" s="2"/>
      <x:c r="E6" s="2"/>
    </x:row>
    <x:row r="7" ht="36" customHeight="1">
      <x:c r="A7" s="18" t="str">
        <x:v>Data</x:v>
      </x:c>
      <x:c r="B7" s="18" t="str">
        <x:v>Riferimento</x:v>
      </x:c>
      <x:c r="C7" s="18" t="str">
        <x:v>Descrizione</x:v>
      </x:c>
      <x:c r="D7" s="18" t="str">
        <x:v>Importo EUR</x:v>
      </x:c>
      <x:c r="E7" s="18" t="str">
        <x:v>Righe in banca</x:v>
      </x:c>
    </x:row>
    <x:row r="8" ht="25" customHeight="1">
      <x:c r="A8" s="14" t="n">
        <x:v>46235</x:v>
      </x:c>
      <x:c r="B8" s="15" t="str">
        <x:v>AG-0001</x:v>
      </x:c>
      <x:c r="C8" s="13" t="str">
        <x:v>Incasso Officina Sile</x:v>
      </x:c>
      <x:c r="D8" s="8" t="n">
        <x:v>2450</x:v>
      </x:c>
      <x:c r="E8" s="2" t="n">
        <x:f>COUNTIF(Banca!$B$8:$B$39,B8)</x:f>
        <x:v>1</x:v>
      </x:c>
    </x:row>
    <x:row r="9" ht="25" customHeight="1">
      <x:c r="A9" s="14" t="n">
        <x:v>46236</x:v>
      </x:c>
      <x:c r="B9" s="15" t="str">
        <x:v>AG-0002</x:v>
      </x:c>
      <x:c r="C9" s="13" t="str">
        <x:v>Affitto laboratorio</x:v>
      </x:c>
      <x:c r="D9" s="8" t="n">
        <x:v>-1350</x:v>
      </x:c>
      <x:c r="E9" s="2" t="n">
        <x:f>COUNTIF(Banca!$B$8:$B$39,B9)</x:f>
        <x:v>1</x:v>
      </x:c>
    </x:row>
    <x:row r="10" ht="25" customHeight="1">
      <x:c r="A10" s="14" t="n">
        <x:v>46237</x:v>
      </x:c>
      <x:c r="B10" s="15" t="str">
        <x:v>AG-0003</x:v>
      </x:c>
      <x:c r="C10" s="13" t="str">
        <x:v>Incasso Arredo Luna</x:v>
      </x:c>
      <x:c r="D10" s="8" t="n">
        <x:v>1820.5</x:v>
      </x:c>
      <x:c r="E10" s="2" t="n">
        <x:f>COUNTIF(Banca!$B$8:$B$39,B10)</x:f>
        <x:v>1</x:v>
      </x:c>
    </x:row>
    <x:row r="11" ht="25" customHeight="1">
      <x:c r="A11" s="14" t="n">
        <x:v>46238</x:v>
      </x:c>
      <x:c r="B11" s="15" t="str">
        <x:v>AG-0004</x:v>
      </x:c>
      <x:c r="C11" s="13" t="str">
        <x:v>Pagamento Cartaria Nord</x:v>
      </x:c>
      <x:c r="D11" s="8" t="n">
        <x:v>-426.8</x:v>
      </x:c>
      <x:c r="E11" s="2" t="n">
        <x:f>COUNTIF(Banca!$B$8:$B$39,B11)</x:f>
        <x:v>1</x:v>
      </x:c>
    </x:row>
    <x:row r="12" ht="25" customHeight="1">
      <x:c r="A12" s="14" t="n">
        <x:v>46239</x:v>
      </x:c>
      <x:c r="B12" s="15" t="str">
        <x:v>AG-0005</x:v>
      </x:c>
      <x:c r="C12" s="13" t="str">
        <x:v>Incasso Studio Olmo</x:v>
      </x:c>
      <x:c r="D12" s="8" t="n">
        <x:v>976</x:v>
      </x:c>
      <x:c r="E12" s="2" t="n">
        <x:f>COUNTIF(Banca!$B$8:$B$39,B12)</x:f>
        <x:v>1</x:v>
      </x:c>
    </x:row>
    <x:row r="13" ht="25" customHeight="1">
      <x:c r="A13" s="14" t="n">
        <x:v>46240</x:v>
      </x:c>
      <x:c r="B13" s="15" t="str">
        <x:v>AG-0006</x:v>
      </x:c>
      <x:c r="C13" s="13" t="str">
        <x:v>Utenza elettrica</x:v>
      </x:c>
      <x:c r="D13" s="8" t="n">
        <x:v>-189.45</x:v>
      </x:c>
      <x:c r="E13" s="2" t="n">
        <x:f>COUNTIF(Banca!$B$8:$B$39,B13)</x:f>
        <x:v>1</x:v>
      </x:c>
    </x:row>
    <x:row r="14" ht="25" customHeight="1">
      <x:c r="A14" s="14" t="n">
        <x:v>46241</x:v>
      </x:c>
      <x:c r="B14" s="15" t="str">
        <x:v>AG-0007</x:v>
      </x:c>
      <x:c r="C14" s="13" t="str">
        <x:v>Canone software</x:v>
      </x:c>
      <x:c r="D14" s="8" t="n">
        <x:v>-89</x:v>
      </x:c>
      <x:c r="E14" s="2" t="n">
        <x:f>COUNTIF(Banca!$B$8:$B$39,B14)</x:f>
        <x:v>1</x:v>
      </x:c>
    </x:row>
    <x:row r="15" ht="25" customHeight="1">
      <x:c r="A15" s="14" t="n">
        <x:v>46242</x:v>
      </x:c>
      <x:c r="B15" s="15" t="str">
        <x:v>AG-0008</x:v>
      </x:c>
      <x:c r="C15" s="13" t="str">
        <x:v>Incasso Tessile Riva</x:v>
      </x:c>
      <x:c r="D15" s="8" t="n">
        <x:v>3660</x:v>
      </x:c>
      <x:c r="E15" s="2" t="n">
        <x:f>COUNTIF(Banca!$B$8:$B$39,B15)</x:f>
        <x:v>1</x:v>
      </x:c>
    </x:row>
    <x:row r="16" ht="25" customHeight="1">
      <x:c r="A16" s="14" t="n">
        <x:v>46243</x:v>
      </x:c>
      <x:c r="B16" s="15" t="str">
        <x:v>AG-0009</x:v>
      </x:c>
      <x:c r="C16" s="13" t="str">
        <x:v>Pagamento imballaggi</x:v>
      </x:c>
      <x:c r="D16" s="8" t="n">
        <x:v>-732</x:v>
      </x:c>
      <x:c r="E16" s="2" t="n">
        <x:f>COUNTIF(Banca!$B$8:$B$39,B16)</x:f>
        <x:v>1</x:v>
      </x:c>
    </x:row>
    <x:row r="17" ht="25" customHeight="1">
      <x:c r="A17" s="14" t="n">
        <x:v>46244</x:v>
      </x:c>
      <x:c r="B17" s="15" t="str">
        <x:v>AG-0010</x:v>
      </x:c>
      <x:c r="C17" s="13" t="str">
        <x:v>Incasso Vetro Blu</x:v>
      </x:c>
      <x:c r="D17" s="8" t="n">
        <x:v>1342</x:v>
      </x:c>
      <x:c r="E17" s="2" t="n">
        <x:f>COUNTIF(Banca!$B$8:$B$39,B17)</x:f>
        <x:v>1</x:v>
      </x:c>
    </x:row>
    <x:row r="18" ht="25" customHeight="1">
      <x:c r="A18" s="14" t="n">
        <x:v>46245</x:v>
      </x:c>
      <x:c r="B18" s="15" t="str">
        <x:v>AG-0011</x:v>
      </x:c>
      <x:c r="C18" s="13" t="str">
        <x:v>Rimborso cliente</x:v>
      </x:c>
      <x:c r="D18" s="8" t="n">
        <x:v>-122</x:v>
      </x:c>
      <x:c r="E18" s="2" t="n">
        <x:f>COUNTIF(Banca!$B$8:$B$39,B18)</x:f>
        <x:v>1</x:v>
      </x:c>
    </x:row>
    <x:row r="19" ht="25" customHeight="1">
      <x:c r="A19" s="14" t="n">
        <x:v>46246</x:v>
      </x:c>
      <x:c r="B19" s="15" t="str">
        <x:v>AG-0012</x:v>
      </x:c>
      <x:c r="C19" s="13" t="str">
        <x:v>Pagamento trasporto</x:v>
      </x:c>
      <x:c r="D19" s="8" t="n">
        <x:v>-310.6</x:v>
      </x:c>
      <x:c r="E19" s="2" t="n">
        <x:f>COUNTIF(Banca!$B$8:$B$39,B19)</x:f>
        <x:v>1</x:v>
      </x:c>
    </x:row>
    <x:row r="20" ht="25" customHeight="1">
      <x:c r="A20" s="14" t="n">
        <x:v>46247</x:v>
      </x:c>
      <x:c r="B20" s="15" t="str">
        <x:v>AG-0013</x:v>
      </x:c>
      <x:c r="C20" s="13" t="str">
        <x:v>Incasso Officina Sile</x:v>
      </x:c>
      <x:c r="D20" s="8" t="n">
        <x:v>1220</x:v>
      </x:c>
      <x:c r="E20" s="2" t="n">
        <x:f>COUNTIF(Banca!$B$8:$B$39,B20)</x:f>
        <x:v>1</x:v>
      </x:c>
    </x:row>
    <x:row r="21" ht="25" customHeight="1">
      <x:c r="A21" s="14" t="n">
        <x:v>46248</x:v>
      </x:c>
      <x:c r="B21" s="15" t="str">
        <x:v>AG-0014</x:v>
      </x:c>
      <x:c r="C21" s="13" t="str">
        <x:v>Utenza telefonica</x:v>
      </x:c>
      <x:c r="D21" s="8" t="n">
        <x:v>-49.9</x:v>
      </x:c>
      <x:c r="E21" s="2" t="n">
        <x:f>COUNTIF(Banca!$B$8:$B$39,B21)</x:f>
        <x:v>1</x:v>
      </x:c>
    </x:row>
    <x:row r="22" ht="25" customHeight="1">
      <x:c r="A22" s="14" t="n">
        <x:v>46249</x:v>
      </x:c>
      <x:c r="B22" s="15" t="str">
        <x:v>AG-0015</x:v>
      </x:c>
      <x:c r="C22" s="13" t="str">
        <x:v>Incasso Arredo Luna</x:v>
      </x:c>
      <x:c r="D22" s="8" t="n">
        <x:v>610</x:v>
      </x:c>
      <x:c r="E22" s="2" t="n">
        <x:f>COUNTIF(Banca!$B$8:$B$39,B22)</x:f>
        <x:v>1</x:v>
      </x:c>
    </x:row>
    <x:row r="23" ht="25" customHeight="1">
      <x:c r="A23" s="14" t="n">
        <x:v>46250</x:v>
      </x:c>
      <x:c r="B23" s="15" t="str">
        <x:v>AG-0016</x:v>
      </x:c>
      <x:c r="C23" s="13" t="str">
        <x:v>Pagamento cancelleria</x:v>
      </x:c>
      <x:c r="D23" s="8" t="n">
        <x:v>-78.4</x:v>
      </x:c>
      <x:c r="E23" s="2" t="n">
        <x:f>COUNTIF(Banca!$B$8:$B$39,B23)</x:f>
        <x:v>1</x:v>
      </x:c>
    </x:row>
    <x:row r="24" ht="25" customHeight="1">
      <x:c r="A24" s="14" t="n">
        <x:v>46251</x:v>
      </x:c>
      <x:c r="B24" s="15" t="str">
        <x:v>AG-0017</x:v>
      </x:c>
      <x:c r="C24" s="13" t="str">
        <x:v>Incasso Studio Olmo</x:v>
      </x:c>
      <x:c r="D24" s="8" t="n">
        <x:v>2196</x:v>
      </x:c>
      <x:c r="E24" s="2" t="n">
        <x:f>COUNTIF(Banca!$B$8:$B$39,B24)</x:f>
        <x:v>1</x:v>
      </x:c>
    </x:row>
    <x:row r="25" ht="25" customHeight="1">
      <x:c r="A25" s="14" t="n">
        <x:v>46252</x:v>
      </x:c>
      <x:c r="B25" s="15" t="str">
        <x:v>AG-0018</x:v>
      </x:c>
      <x:c r="C25" s="13" t="str">
        <x:v>Pagamento manutenzione</x:v>
      </x:c>
      <x:c r="D25" s="8" t="n">
        <x:v>-549</x:v>
      </x:c>
      <x:c r="E25" s="2" t="n">
        <x:f>COUNTIF(Banca!$B$8:$B$39,B25)</x:f>
        <x:v>1</x:v>
      </x:c>
    </x:row>
    <x:row r="26" ht="25" customHeight="1">
      <x:c r="A26" s="14" t="n">
        <x:v>46253</x:v>
      </x:c>
      <x:c r="B26" s="15" t="str">
        <x:v>AG-0019</x:v>
      </x:c>
      <x:c r="C26" s="13" t="str">
        <x:v>Incasso Tessile Riva</x:v>
      </x:c>
      <x:c r="D26" s="8" t="n">
        <x:v>854</x:v>
      </x:c>
      <x:c r="E26" s="2" t="n">
        <x:f>COUNTIF(Banca!$B$8:$B$39,B26)</x:f>
        <x:v>1</x:v>
      </x:c>
    </x:row>
    <x:row r="27" ht="25" customHeight="1">
      <x:c r="A27" s="14" t="n">
        <x:v>46254</x:v>
      </x:c>
      <x:c r="B27" s="15" t="str">
        <x:v>AG-0020</x:v>
      </x:c>
      <x:c r="C27" s="13" t="str">
        <x:v>Pagamento assicurazione</x:v>
      </x:c>
      <x:c r="D27" s="8" t="n">
        <x:v>-640</x:v>
      </x:c>
      <x:c r="E27" s="2" t="n">
        <x:f>COUNTIF(Banca!$B$8:$B$39,B27)</x:f>
        <x:v>1</x:v>
      </x:c>
    </x:row>
    <x:row r="28" ht="25" customHeight="1">
      <x:c r="A28" s="14" t="n">
        <x:v>46255</x:v>
      </x:c>
      <x:c r="B28" s="15" t="str">
        <x:v>AG-0021</x:v>
      </x:c>
      <x:c r="C28" s="13" t="str">
        <x:v>Incasso Vetro Blu</x:v>
      </x:c>
      <x:c r="D28" s="8" t="n">
        <x:v>1586</x:v>
      </x:c>
      <x:c r="E28" s="2" t="n">
        <x:f>COUNTIF(Banca!$B$8:$B$39,B28)</x:f>
        <x:v>1</x:v>
      </x:c>
    </x:row>
    <x:row r="29" ht="25" customHeight="1">
      <x:c r="A29" s="14" t="n">
        <x:v>46256</x:v>
      </x:c>
      <x:c r="B29" s="15" t="str">
        <x:v>AG-0022</x:v>
      </x:c>
      <x:c r="C29" s="13" t="str">
        <x:v>Pagamento consulenza</x:v>
      </x:c>
      <x:c r="D29" s="8" t="n">
        <x:v>-915</x:v>
      </x:c>
      <x:c r="E29" s="2" t="n">
        <x:f>COUNTIF(Banca!$B$8:$B$39,B29)</x:f>
        <x:v>1</x:v>
      </x:c>
    </x:row>
    <x:row r="30" ht="25" customHeight="1">
      <x:c r="A30" s="14" t="n">
        <x:v>46257</x:v>
      </x:c>
      <x:c r="B30" s="15" t="str">
        <x:v>AG-0023</x:v>
      </x:c>
      <x:c r="C30" s="13" t="str">
        <x:v>Incasso Officina Sile</x:v>
      </x:c>
      <x:c r="D30" s="8" t="n">
        <x:v>488</x:v>
      </x:c>
      <x:c r="E30" s="2" t="n">
        <x:f>COUNTIF(Banca!$B$8:$B$39,B30)</x:f>
        <x:v>1</x:v>
      </x:c>
    </x:row>
    <x:row r="31" ht="25" customHeight="1">
      <x:c r="A31" s="14" t="n">
        <x:v>46258</x:v>
      </x:c>
      <x:c r="B31" s="15" t="str">
        <x:v>AG-0024</x:v>
      </x:c>
      <x:c r="C31" s="13" t="str">
        <x:v>Pagamento materiali</x:v>
      </x:c>
      <x:c r="D31" s="8" t="n">
        <x:v>-366</x:v>
      </x:c>
      <x:c r="E31" s="2" t="n">
        <x:f>COUNTIF(Banca!$B$8:$B$39,B31)</x:f>
        <x:v>1</x:v>
      </x:c>
    </x:row>
    <x:row r="32" ht="25" customHeight="1">
      <x:c r="A32" s="14" t="n">
        <x:v>46259</x:v>
      </x:c>
      <x:c r="B32" s="15" t="str">
        <x:v>AG-0025</x:v>
      </x:c>
      <x:c r="C32" s="13" t="str">
        <x:v>Incasso Arredo Luna</x:v>
      </x:c>
      <x:c r="D32" s="8" t="n">
        <x:v>1098</x:v>
      </x:c>
      <x:c r="E32" s="2" t="n">
        <x:f>COUNTIF(Banca!$B$8:$B$39,B32)</x:f>
        <x:v>1</x:v>
      </x:c>
    </x:row>
    <x:row r="33" ht="25" customHeight="1">
      <x:c r="A33" s="14" t="n">
        <x:v>46260</x:v>
      </x:c>
      <x:c r="B33" s="15" t="str">
        <x:v>AG-0026</x:v>
      </x:c>
      <x:c r="C33" s="13" t="str">
        <x:v>Pagamento trasporto</x:v>
      </x:c>
      <x:c r="D33" s="8" t="n">
        <x:v>-244</x:v>
      </x:c>
      <x:c r="E33" s="2" t="n">
        <x:f>COUNTIF(Banca!$B$8:$B$39,B33)</x:f>
        <x:v>1</x:v>
      </x:c>
    </x:row>
    <x:row r="34" ht="25" customHeight="1">
      <x:c r="A34" s="14" t="n">
        <x:v>46261</x:v>
      </x:c>
      <x:c r="B34" s="15" t="str">
        <x:v>AG-0027</x:v>
      </x:c>
      <x:c r="C34" s="13" t="str">
        <x:v>Incasso Studio Olmo</x:v>
      </x:c>
      <x:c r="D34" s="8" t="n">
        <x:v>732</x:v>
      </x:c>
      <x:c r="E34" s="2" t="n">
        <x:f>COUNTIF(Banca!$B$8:$B$39,B34)</x:f>
        <x:v>1</x:v>
      </x:c>
    </x:row>
    <x:row r="35" ht="25" customHeight="1">
      <x:c r="A35" s="14" t="n">
        <x:v>46262</x:v>
      </x:c>
      <x:c r="B35" s="15" t="str">
        <x:v>AG-0028</x:v>
      </x:c>
      <x:c r="C35" s="13" t="str">
        <x:v>Pagamento pulizie</x:v>
      </x:c>
      <x:c r="D35" s="8" t="n">
        <x:v>-183</x:v>
      </x:c>
      <x:c r="E35" s="2" t="n">
        <x:f>COUNTIF(Banca!$B$8:$B$39,B35)</x:f>
        <x:v>1</x:v>
      </x:c>
    </x:row>
    <x:row r="36" ht="25" customHeight="1">
      <x:c r="A36" s="14" t="n">
        <x:v>46265</x:v>
      </x:c>
      <x:c r="B36" s="15" t="str">
        <x:v>AG-0032</x:v>
      </x:c>
      <x:c r="C36" s="13" t="str">
        <x:v>Pagamento ricambi</x:v>
      </x:c>
      <x:c r="D36" s="8" t="n">
        <x:v>-450</x:v>
      </x:c>
      <x:c r="E36" s="2" t="n">
        <x:f>COUNTIF(Banca!$B$8:$B$39,B36)</x:f>
        <x:v>1</x:v>
      </x:c>
    </x:row>
    <x:row r="37" ht="25" customHeight="1">
      <x:c r="A37" s="14" t="n">
        <x:v>46265</x:v>
      </x:c>
      <x:c r="B37" s="15" t="str">
        <x:v>TR-0001</x:v>
      </x:c>
      <x:c r="C37" s="13" t="str">
        <x:v>Incasso atteso Officina Sile</x:v>
      </x:c>
      <x:c r="D37" s="8" t="n">
        <x:v>1800</x:v>
      </x:c>
      <x:c r="E37" s="2" t="n">
        <x:f>COUNTIF(Banca!$B$8:$B$39,B37)</x:f>
        <x:v>0</x:v>
      </x:c>
    </x:row>
    <x:row r="38" ht="25" customHeight="1">
      <x:c r="A38" s="14" t="n">
        <x:v>46265</x:v>
      </x:c>
      <x:c r="B38" s="15" t="str">
        <x:v>TR-0002</x:v>
      </x:c>
      <x:c r="C38" s="13" t="str">
        <x:v>Bonifico disposto a Cartaria Nord</x:v>
      </x:c>
      <x:c r="D38" s="8" t="n">
        <x:v>-760</x:v>
      </x:c>
      <x:c r="E38" s="2" t="n">
        <x:f>COUNTIF(Banca!$B$8:$B$39,B38)</x:f>
        <x:v>0</x:v>
      </x:c>
    </x:row>
    <x:row r="39" ht="25" customHeight="1">
      <x:c r="A39" s="2"/>
      <x:c r="B39" s="2"/>
      <x:c r="C39" s="2"/>
      <x:c r="D39" s="2"/>
      <x:c r="E39" s="2"/>
    </x:row>
    <x:row r="40" ht="34" customHeight="1">
      <x:c r="A40" s="5" t="str">
        <x:v>TR-0001 e TR-0002 sono registrati al 31 agosto; cerca i movimenti nell’estratto di settembre.</x:v>
      </x:c>
      <x:c r="B40" s="5" t="str">
        <x:v>TR-0001 e TR-0002 sono registrati al 31 agosto; cerca i movimenti nell’estratto di settembre.</x:v>
      </x:c>
      <x:c r="C40" s="5" t="str">
        <x:v>TR-0001 e TR-0002 sono registrati al 31 agosto; cerca i movimenti nell’estratto di settembre.</x:v>
      </x:c>
      <x:c r="D40" s="5" t="str">
        <x:v>TR-0001 e TR-0002 sono registrati al 31 agosto; cerca i movimenti nell’estratto di settembre.</x:v>
      </x:c>
      <x:c r="E40" s="5" t="str">
        <x:v>TR-0001 e TR-0002 sono registrati al 31 agosto; cerca i movimenti nell’estratto di settembre.</x:v>
      </x:c>
    </x:row>
    <x:row r="41" ht="25" customHeight="1">
      <x:c r="A41" s="2"/>
      <x:c r="B41" s="2"/>
      <x:c r="C41" s="2"/>
      <x:c r="D41" s="2"/>
      <x:c r="E41" s="2"/>
    </x:row>
  </x:sheetData>
  <x:mergeCells>
    <x:mergeCell ref="A1:E1"/>
    <x:mergeCell ref="A2:E2"/>
    <x:mergeCell ref="A40:E40"/>
  </x:mergeCells>
  <x:pageMargins left="0.7" right="0.7" top="0.75" bottom="0.75" header="0.3" footer="0.3"/>
  <x:tableParts count="1">
    <x:tablePart xmlns:r="http://schemas.openxmlformats.org/officeDocument/2006/relationships" r:id="R6732c6b55fe14683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55" hidden="0" customWidth="1"/>
    <x:col min="2" max="2" width="23" hidden="0" customWidth="1"/>
    <x:col min="3" max="3" width="38" hidden="0" customWidth="1"/>
  </x:cols>
  <x:sheetData>
    <x:row r="1" ht="36" customHeight="1">
      <x:c r="A1" s="18" t="str">
        <x:v>Descrizione</x:v>
      </x:c>
      <x:c r="B1" s="18" t="str">
        <x:v>Banca (EUR)</x:v>
      </x:c>
      <x:c r="C1" s="18" t="str">
        <x:v>Contabilità (EUR)</x:v>
      </x:c>
    </x:row>
    <x:row r="2" ht="25" customHeight="1">
      <x:c r="A2" s="2" t="str">
        <x:v>Saldo al 31 agosto 2026</x:v>
      </x:c>
      <x:c r="B2" s="8" t="n">
        <x:v>10250</x:v>
      </x:c>
      <x:c r="C2" s="8" t="n">
        <x:v>10400</x:v>
      </x:c>
    </x:row>
    <x:row r="3" ht="25" customHeight="1">
      <x:c r="A3" s="2" t="str">
        <x:v>Incasso registrato, non ancora in banca</x:v>
      </x:c>
      <x:c r="B3" s="8" t="n">
        <x:v>300</x:v>
      </x:c>
      <x:c r="C3" s="8" t="n">
        <x:v>0</x:v>
      </x:c>
    </x:row>
    <x:row r="4" ht="25" customHeight="1">
      <x:c r="A4" s="2" t="str">
        <x:v>Pagamento registrato, non ancora addebitato</x:v>
      </x:c>
      <x:c r="B4" s="8" t="n">
        <x:v>-200</x:v>
      </x:c>
      <x:c r="C4" s="8" t="n">
        <x:v>0</x:v>
      </x:c>
    </x:row>
    <x:row r="5" ht="25" customHeight="1">
      <x:c r="A5" s="2" t="str">
        <x:v>Commissioni da registrare</x:v>
      </x:c>
      <x:c r="B5" s="8" t="n">
        <x:v>0</x:v>
      </x:c>
      <x:c r="C5" s="8" t="n">
        <x:v>-50</x:v>
      </x:c>
    </x:row>
    <x:row r="6" ht="25" customHeight="1">
      <x:c r="A6" s="2" t="str">
        <x:v>Saldo dopo le differenze</x:v>
      </x:c>
      <x:c r="B6" s="7" t="n">
        <x:f>SUM(B2:B5)</x:f>
        <x:v>10350</x:v>
      </x:c>
      <x:c r="C6" s="7" t="n">
        <x:f>SUM(C2:C5)</x:f>
        <x:v>10350</x:v>
      </x:c>
    </x:row>
    <x:row r="7" ht="25" customHeight="1">
      <x:c r="A7" s="2"/>
      <x:c r="B7" s="7"/>
      <x:c r="C7" s="7"/>
    </x:row>
    <x:row r="8" ht="25" customHeight="1">
      <x:c r="A8" s="2" t="str">
        <x:v>Differenza residua</x:v>
      </x:c>
      <x:c r="B8" s="7" t="n">
        <x:f>B6-C6</x:f>
        <x:v>0</x:v>
      </x:c>
      <x:c r="C8" s="7"/>
    </x:row>
    <x:row r="9" ht="25" customHeight="1">
      <x:c r="A9" s="2"/>
      <x:c r="B9" s="2"/>
      <x:c r="C9" s="2"/>
    </x:row>
    <x:row r="10" ht="34" customHeight="1">
      <x:c r="A10" s="5" t="str">
        <x:v>Prova a togliere le commissioni da C5: il residuo torna a −50 euro.</x:v>
      </x:c>
      <x:c r="B10" s="5" t="str">
        <x:v>Prova a togliere le commissioni da C5: il residuo torna a −50 euro.</x:v>
      </x:c>
      <x:c r="C10" s="5" t="str">
        <x:v>Prova a togliere le commissioni da C5: il residuo torna a −50 euro.</x:v>
      </x:c>
    </x:row>
    <x:row r="11" ht="34" customHeight="1">
      <x:c r="A11" s="5" t="str">
        <x:v>Rimetti −50 in C5. Per il mese completo, apri il foglio Chiusura.</x:v>
      </x:c>
      <x:c r="B11" s="5" t="str">
        <x:v>Rimetti −50 in C5. Per il mese completo, apri il foglio Chiusura.</x:v>
      </x:c>
      <x:c r="C11" s="5" t="str">
        <x:v>Rimetti −50 in C5. Per il mese completo, apri il foglio Chiusura.</x:v>
      </x:c>
    </x:row>
    <x:row r="12" ht="25" customHeight="1">
      <x:c r="A12" s="2"/>
      <x:c r="B12" s="2"/>
      <x:c r="C12" s="2"/>
    </x:row>
    <x:row r="13" ht="25" customHeight="1">
      <x:c r="A13" s="2" t="str">
        <x:v>Voce</x:v>
      </x:c>
      <x:c r="B13" s="2" t="str">
        <x:v>Riferimento</x:v>
      </x:c>
      <x:c r="C13" s="2" t="str">
        <x:v>Esito della verifica</x:v>
      </x:c>
    </x:row>
    <x:row r="14" ht="40" customHeight="1">
      <x:c r="A14" s="5" t="str">
        <x:v>Incasso e pagamento in transito</x:v>
      </x:c>
      <x:c r="B14" s="5"/>
      <x:c r="C14" s="5"/>
    </x:row>
    <x:row r="15" ht="40" customHeight="1">
      <x:c r="A15" s="5" t="str">
        <x:v>Commissioni</x:v>
      </x:c>
      <x:c r="B15" s="5"/>
      <x:c r="C15" s="5"/>
    </x:row>
  </x:sheetData>
  <x:mergeCells>
    <x:mergeCell ref="A10:C10"/>
    <x:mergeCell ref="A11:C11"/>
  </x:mergeCells>
  <x:pageMargins left="0.7" right="0.7" top="0.75" bottom="0.75" header="0.3" footer="0.3"/>
</x:worksheet>
</file>